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2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5.xml" ContentType="application/vnd.openxmlformats-officedocument.drawingml.chartshapes+xml"/>
  <Override PartName="/xl/drawings/drawing6.xml" ContentType="application/vnd.openxmlformats-officedocument.drawing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7.xml" ContentType="application/vnd.openxmlformats-officedocument.drawingml.chartshape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mutualite.sharepoint.com/sites/EQUIPEALICE-Statistiques/Documents partages/Statistiques/RAC après AMO par âge/2025/"/>
    </mc:Choice>
  </mc:AlternateContent>
  <xr:revisionPtr revIDLastSave="621" documentId="8_{A299E407-77F6-4DD7-A7E5-F84EBB569F7F}" xr6:coauthVersionLast="47" xr6:coauthVersionMax="47" xr10:uidLastSave="{9B8339C4-06D8-4F2D-9749-A385AEF57B71}"/>
  <bookViews>
    <workbookView xWindow="-108" yWindow="-108" windowWidth="41496" windowHeight="16776" xr2:uid="{00000000-000D-0000-FFFF-FFFF00000000}"/>
  </bookViews>
  <sheets>
    <sheet name="RAC après AMO 2025" sheetId="1" r:id="rId1"/>
    <sheet name="Graphiques" sheetId="5" r:id="rId2"/>
    <sheet name="Graphique RAC" sheetId="2" r:id="rId3"/>
    <sheet name="Graphique TM" sheetId="4" r:id="rId4"/>
    <sheet name="Graphique DEP" sheetId="3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9" i="1" l="1"/>
  <c r="D59" i="1"/>
  <c r="E59" i="1"/>
  <c r="F59" i="1"/>
  <c r="G59" i="1"/>
  <c r="H59" i="1"/>
  <c r="I59" i="1"/>
  <c r="J59" i="1"/>
  <c r="K59" i="1"/>
  <c r="L59" i="1"/>
  <c r="M59" i="1"/>
  <c r="N59" i="1"/>
  <c r="O59" i="1"/>
  <c r="P59" i="1"/>
  <c r="Q59" i="1"/>
  <c r="R59" i="1"/>
  <c r="S59" i="1"/>
  <c r="T59" i="1"/>
  <c r="U59" i="1"/>
  <c r="V59" i="1"/>
  <c r="B59" i="1"/>
  <c r="C58" i="1"/>
  <c r="D58" i="1"/>
  <c r="E58" i="1"/>
  <c r="F58" i="1"/>
  <c r="G58" i="1"/>
  <c r="H58" i="1"/>
  <c r="I58" i="1"/>
  <c r="J58" i="1"/>
  <c r="K58" i="1"/>
  <c r="L58" i="1"/>
  <c r="M58" i="1"/>
  <c r="N58" i="1"/>
  <c r="O58" i="1"/>
  <c r="P58" i="1"/>
  <c r="Q58" i="1"/>
  <c r="R58" i="1"/>
  <c r="S58" i="1"/>
  <c r="T58" i="1"/>
  <c r="U58" i="1"/>
  <c r="V58" i="1"/>
  <c r="B58" i="1"/>
  <c r="I2" i="5" l="1"/>
  <c r="V30" i="1"/>
  <c r="B54" i="1"/>
  <c r="B57" i="1"/>
  <c r="J23" i="5"/>
  <c r="K23" i="5"/>
  <c r="L23" i="5"/>
  <c r="M23" i="5"/>
  <c r="N23" i="5"/>
  <c r="O23" i="5"/>
  <c r="P23" i="5"/>
  <c r="Q23" i="5"/>
  <c r="R23" i="5"/>
  <c r="S23" i="5"/>
  <c r="T23" i="5"/>
  <c r="U23" i="5"/>
  <c r="V23" i="5"/>
  <c r="W23" i="5"/>
  <c r="X23" i="5"/>
  <c r="Y23" i="5"/>
  <c r="Z23" i="5"/>
  <c r="AA23" i="5"/>
  <c r="AB23" i="5"/>
  <c r="AC23" i="5"/>
  <c r="I23" i="5"/>
  <c r="J17" i="5"/>
  <c r="K17" i="5"/>
  <c r="L17" i="5"/>
  <c r="M17" i="5"/>
  <c r="N17" i="5"/>
  <c r="O17" i="5"/>
  <c r="P17" i="5"/>
  <c r="Q17" i="5"/>
  <c r="R17" i="5"/>
  <c r="S17" i="5"/>
  <c r="T17" i="5"/>
  <c r="U17" i="5"/>
  <c r="V17" i="5"/>
  <c r="W17" i="5"/>
  <c r="X17" i="5"/>
  <c r="Y17" i="5"/>
  <c r="Z17" i="5"/>
  <c r="AA17" i="5"/>
  <c r="AB17" i="5"/>
  <c r="AC17" i="5"/>
  <c r="I17" i="5"/>
  <c r="I8" i="5"/>
  <c r="J20" i="5"/>
  <c r="K20" i="5"/>
  <c r="L20" i="5"/>
  <c r="M20" i="5"/>
  <c r="N20" i="5"/>
  <c r="O20" i="5"/>
  <c r="P20" i="5"/>
  <c r="Q20" i="5"/>
  <c r="R20" i="5"/>
  <c r="S20" i="5"/>
  <c r="T20" i="5"/>
  <c r="U20" i="5"/>
  <c r="V20" i="5"/>
  <c r="W20" i="5"/>
  <c r="X20" i="5"/>
  <c r="Y20" i="5"/>
  <c r="Z20" i="5"/>
  <c r="AA20" i="5"/>
  <c r="AB20" i="5"/>
  <c r="AC20" i="5"/>
  <c r="I20" i="5"/>
  <c r="J14" i="5"/>
  <c r="K14" i="5"/>
  <c r="L14" i="5"/>
  <c r="M14" i="5"/>
  <c r="N14" i="5"/>
  <c r="O14" i="5"/>
  <c r="P14" i="5"/>
  <c r="Q14" i="5"/>
  <c r="R14" i="5"/>
  <c r="S14" i="5"/>
  <c r="T14" i="5"/>
  <c r="U14" i="5"/>
  <c r="V14" i="5"/>
  <c r="W14" i="5"/>
  <c r="AC14" i="5"/>
  <c r="I14" i="5"/>
  <c r="J11" i="5"/>
  <c r="K11" i="5"/>
  <c r="L11" i="5"/>
  <c r="M11" i="5"/>
  <c r="N11" i="5"/>
  <c r="O11" i="5"/>
  <c r="P11" i="5"/>
  <c r="Q11" i="5"/>
  <c r="R11" i="5"/>
  <c r="S11" i="5"/>
  <c r="T11" i="5"/>
  <c r="U11" i="5"/>
  <c r="V11" i="5"/>
  <c r="W11" i="5"/>
  <c r="AC11" i="5"/>
  <c r="I11" i="5"/>
  <c r="J8" i="5"/>
  <c r="K8" i="5"/>
  <c r="L8" i="5"/>
  <c r="M8" i="5"/>
  <c r="N8" i="5"/>
  <c r="O8" i="5"/>
  <c r="P8" i="5"/>
  <c r="Q8" i="5"/>
  <c r="R8" i="5"/>
  <c r="S8" i="5"/>
  <c r="T8" i="5"/>
  <c r="U8" i="5"/>
  <c r="V8" i="5"/>
  <c r="W8" i="5"/>
  <c r="AC8" i="5"/>
  <c r="J5" i="5"/>
  <c r="K5" i="5"/>
  <c r="L5" i="5"/>
  <c r="M5" i="5"/>
  <c r="N5" i="5"/>
  <c r="O5" i="5"/>
  <c r="P5" i="5"/>
  <c r="Q5" i="5"/>
  <c r="R5" i="5"/>
  <c r="S5" i="5"/>
  <c r="T5" i="5"/>
  <c r="U5" i="5"/>
  <c r="V5" i="5"/>
  <c r="W5" i="5"/>
  <c r="AC5" i="5"/>
  <c r="I5" i="5"/>
  <c r="AC2" i="5"/>
  <c r="V57" i="1"/>
  <c r="C54" i="1"/>
  <c r="D54" i="1"/>
  <c r="E54" i="1"/>
  <c r="F54" i="1"/>
  <c r="G54" i="1"/>
  <c r="H54" i="1"/>
  <c r="I54" i="1"/>
  <c r="J54" i="1"/>
  <c r="K54" i="1"/>
  <c r="L54" i="1"/>
  <c r="M54" i="1"/>
  <c r="N54" i="1"/>
  <c r="O54" i="1"/>
  <c r="P54" i="1"/>
  <c r="Q54" i="1"/>
  <c r="R54" i="1"/>
  <c r="S54" i="1"/>
  <c r="T54" i="1"/>
  <c r="U54" i="1"/>
  <c r="V54" i="1"/>
  <c r="B30" i="1"/>
  <c r="B60" i="1" l="1"/>
  <c r="V60" i="1"/>
  <c r="AC26" i="5"/>
  <c r="I26" i="5"/>
  <c r="X14" i="5" l="1"/>
  <c r="X11" i="5"/>
  <c r="X8" i="5"/>
  <c r="X5" i="5"/>
  <c r="J2" i="5"/>
  <c r="J26" i="5" s="1"/>
  <c r="C57" i="1"/>
  <c r="C60" i="1" s="1"/>
  <c r="C30" i="1"/>
  <c r="K2" i="5" l="1"/>
  <c r="K26" i="5" s="1"/>
  <c r="D57" i="1"/>
  <c r="D60" i="1" s="1"/>
  <c r="D30" i="1"/>
  <c r="Y5" i="5"/>
  <c r="Y8" i="5"/>
  <c r="Y11" i="5"/>
  <c r="Y14" i="5"/>
  <c r="Z14" i="5" l="1"/>
  <c r="Z11" i="5"/>
  <c r="Z8" i="5"/>
  <c r="Z5" i="5"/>
  <c r="L2" i="5"/>
  <c r="L26" i="5" s="1"/>
  <c r="E57" i="1"/>
  <c r="E60" i="1" s="1"/>
  <c r="E30" i="1"/>
  <c r="M2" i="5" l="1"/>
  <c r="M26" i="5" s="1"/>
  <c r="F57" i="1"/>
  <c r="F60" i="1" s="1"/>
  <c r="F30" i="1"/>
  <c r="AA5" i="5"/>
  <c r="AB5" i="5"/>
  <c r="AA8" i="5"/>
  <c r="AB8" i="5"/>
  <c r="AA11" i="5"/>
  <c r="AB11" i="5"/>
  <c r="AA14" i="5"/>
  <c r="AB14" i="5"/>
  <c r="N2" i="5" l="1"/>
  <c r="N26" i="5" s="1"/>
  <c r="G57" i="1"/>
  <c r="G60" i="1" s="1"/>
  <c r="G30" i="1"/>
  <c r="O2" i="5" l="1"/>
  <c r="O26" i="5" s="1"/>
  <c r="H57" i="1"/>
  <c r="H60" i="1" s="1"/>
  <c r="H30" i="1"/>
  <c r="P2" i="5" l="1"/>
  <c r="P26" i="5" s="1"/>
  <c r="I57" i="1"/>
  <c r="I60" i="1" s="1"/>
  <c r="I30" i="1"/>
  <c r="Q2" i="5" l="1"/>
  <c r="Q26" i="5" s="1"/>
  <c r="J57" i="1"/>
  <c r="J60" i="1" s="1"/>
  <c r="J30" i="1"/>
  <c r="R2" i="5" l="1"/>
  <c r="R26" i="5" s="1"/>
  <c r="K57" i="1"/>
  <c r="K60" i="1" s="1"/>
  <c r="K30" i="1"/>
  <c r="S2" i="5" l="1"/>
  <c r="S26" i="5" s="1"/>
  <c r="L57" i="1"/>
  <c r="L60" i="1" s="1"/>
  <c r="L30" i="1"/>
  <c r="T2" i="5" l="1"/>
  <c r="T26" i="5" s="1"/>
  <c r="M57" i="1"/>
  <c r="M60" i="1" s="1"/>
  <c r="M30" i="1"/>
  <c r="U2" i="5" l="1"/>
  <c r="U26" i="5" s="1"/>
  <c r="N57" i="1"/>
  <c r="N60" i="1" s="1"/>
  <c r="N30" i="1"/>
  <c r="V2" i="5" l="1"/>
  <c r="V26" i="5" s="1"/>
  <c r="O57" i="1"/>
  <c r="O60" i="1" s="1"/>
  <c r="O30" i="1"/>
  <c r="W2" i="5" l="1"/>
  <c r="W26" i="5" s="1"/>
  <c r="P57" i="1"/>
  <c r="P60" i="1" s="1"/>
  <c r="P30" i="1"/>
  <c r="X2" i="5" l="1"/>
  <c r="X26" i="5" s="1"/>
  <c r="Q57" i="1"/>
  <c r="Q60" i="1" s="1"/>
  <c r="Q30" i="1"/>
  <c r="Y2" i="5" l="1"/>
  <c r="Y26" i="5" s="1"/>
  <c r="R57" i="1"/>
  <c r="R60" i="1" s="1"/>
  <c r="R30" i="1"/>
  <c r="Z2" i="5" l="1"/>
  <c r="Z26" i="5" s="1"/>
  <c r="S57" i="1"/>
  <c r="S60" i="1" s="1"/>
  <c r="S30" i="1"/>
  <c r="AA2" i="5" l="1"/>
  <c r="AA26" i="5" s="1"/>
  <c r="T57" i="1"/>
  <c r="T60" i="1" s="1"/>
  <c r="T30" i="1"/>
  <c r="AB2" i="5" l="1"/>
  <c r="AB26" i="5" s="1"/>
  <c r="U57" i="1"/>
  <c r="U60" i="1" s="1"/>
  <c r="U30" i="1"/>
</calcChain>
</file>

<file path=xl/sharedStrings.xml><?xml version="1.0" encoding="utf-8"?>
<sst xmlns="http://schemas.openxmlformats.org/spreadsheetml/2006/main" count="317" uniqueCount="63">
  <si>
    <t>Coûts moyens par personne protégée pour les soins de ville en 2025</t>
  </si>
  <si>
    <t>Ticket Modérateur</t>
  </si>
  <si>
    <t>0-4 ans</t>
  </si>
  <si>
    <t>5-9 ans</t>
  </si>
  <si>
    <t>10-14 ans</t>
  </si>
  <si>
    <t>15-19 ans</t>
  </si>
  <si>
    <t>20-24 ans</t>
  </si>
  <si>
    <t>25-29 ans</t>
  </si>
  <si>
    <t>30-34 ans</t>
  </si>
  <si>
    <t>35-39 ans</t>
  </si>
  <si>
    <t>40-44 ans</t>
  </si>
  <si>
    <t>45-49 ans</t>
  </si>
  <si>
    <t>50-54 ans</t>
  </si>
  <si>
    <t>55-59 ans</t>
  </si>
  <si>
    <t>60-64 ans</t>
  </si>
  <si>
    <t>65-69 ans</t>
  </si>
  <si>
    <t>70-74 ans</t>
  </si>
  <si>
    <t>75-79 ans</t>
  </si>
  <si>
    <t>80-84 ans</t>
  </si>
  <si>
    <t>85-89 ans</t>
  </si>
  <si>
    <t>90-94 ans</t>
  </si>
  <si>
    <t>95 et plus</t>
  </si>
  <si>
    <t>Ensemble</t>
  </si>
  <si>
    <t>Pharmacie à 65%</t>
  </si>
  <si>
    <t>Pharmacie à 30%</t>
  </si>
  <si>
    <t>Pharmacie à 15%</t>
  </si>
  <si>
    <t>COVID Pharmacie</t>
  </si>
  <si>
    <t>Honoraires ordonnances Pharmacie</t>
  </si>
  <si>
    <t>Honoraires soins Pharmacie</t>
  </si>
  <si>
    <t>Omnipraticiens</t>
  </si>
  <si>
    <t>Spécialistes</t>
  </si>
  <si>
    <t>Sages-femmes</t>
  </si>
  <si>
    <t>Infirmiers</t>
  </si>
  <si>
    <t>Masseurs kinésithérapeutes</t>
  </si>
  <si>
    <t>Orthophonistes</t>
  </si>
  <si>
    <t>Orthoptistes</t>
  </si>
  <si>
    <t>Pédicures/Podologues</t>
  </si>
  <si>
    <t>Psychologues</t>
  </si>
  <si>
    <t>Optique RAC 0</t>
  </si>
  <si>
    <t>Optique NON RAC 0</t>
  </si>
  <si>
    <t>Audiologie RAC 0</t>
  </si>
  <si>
    <t>Audiologie NON RAC 0</t>
  </si>
  <si>
    <t>Dispositifs médicaux hors optique et audio</t>
  </si>
  <si>
    <t>Biologie</t>
  </si>
  <si>
    <t>Transports</t>
  </si>
  <si>
    <t>Cures</t>
  </si>
  <si>
    <t>Soins dentaires</t>
  </si>
  <si>
    <t>Dentaire RAC 0</t>
  </si>
  <si>
    <t>Dentaire NON RAC 0</t>
  </si>
  <si>
    <t>Total</t>
  </si>
  <si>
    <t>Dépassement facturé</t>
  </si>
  <si>
    <t>Reste à charge après AMO</t>
  </si>
  <si>
    <t>Dépassements panier RAC 0</t>
  </si>
  <si>
    <t>Autres dépassements</t>
  </si>
  <si>
    <t>Pharmacie</t>
  </si>
  <si>
    <t>Médecins</t>
  </si>
  <si>
    <t>Auxiliaires</t>
  </si>
  <si>
    <t>Optique</t>
  </si>
  <si>
    <t>Audio</t>
  </si>
  <si>
    <t>Autres DM</t>
  </si>
  <si>
    <t>Dentaire</t>
  </si>
  <si>
    <t>Autres</t>
  </si>
  <si>
    <t>RAC 0 sur LCD fauteuils roulants et prothèses capillaires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</si>
</sst>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* #,##0.00\ &quot;€&quot;_-;\-* #,##0.00\ &quot;€&quot;_-;_-* &quot;-&quot;??\ &quot;€&quot;_-;_-@_-"/>
    <numFmt numFmtId="164" formatCode="_-* #,##0.0\ &quot;€&quot;_-;\-* #,##0.0\ &quot;€&quot;_-;_-* &quot;-&quot;??\ &quot;€&quot;_-;_-@_-"/>
    <numFmt numFmtId="165" formatCode="_-* #,##0\ &quot;€&quot;_-;\-* #,##0\ &quot;€&quot;_-;_-* &quot;-&quot;??\ &quot;€&quot;_-;_-@_-"/>
    <numFmt numFmtId="166" formatCode="_-* #,##0.0\ &quot;€&quot;_-;\-* #,##0.0\ &quot;€&quot;_-;_-* &quot;-&quot;?\ &quot;€&quot;_-;_-@_-"/>
    <numFmt numFmtId="169" formatCode="_-* #,##0.0000\ &quot;€&quot;_-;\-* #,##0.0000\ &quot;€&quot;_-;_-* &quot;-&quot;?\ &quot;€&quot;_-;_-@_-"/>
  </numFmts>
  <fonts count="1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color theme="1"/>
      <name val="Arial"/>
      <family val="2"/>
    </font>
    <font>
      <sz val="10"/>
      <name val="Arial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rgb="FF000F46"/>
      <name val="Aptos"/>
      <family val="2"/>
    </font>
    <font>
      <b/>
      <sz val="20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8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0" fontId="1" fillId="0" borderId="0"/>
    <xf numFmtId="0" fontId="5" fillId="0" borderId="0"/>
    <xf numFmtId="9" fontId="1" fillId="0" borderId="0" applyFont="0" applyFill="0" applyBorder="0" applyAlignment="0" applyProtection="0"/>
  </cellStyleXfs>
  <cellXfs count="32">
    <xf numFmtId="0" fontId="0" fillId="0" borderId="0" xfId="0"/>
    <xf numFmtId="0" fontId="2" fillId="0" borderId="0" xfId="0" applyFont="1"/>
    <xf numFmtId="44" fontId="2" fillId="0" borderId="0" xfId="0" applyNumberFormat="1" applyFont="1"/>
    <xf numFmtId="165" fontId="2" fillId="0" borderId="0" xfId="0" applyNumberFormat="1" applyFont="1"/>
    <xf numFmtId="0" fontId="3" fillId="4" borderId="2" xfId="2" applyFont="1" applyFill="1" applyBorder="1"/>
    <xf numFmtId="0" fontId="3" fillId="0" borderId="1" xfId="2" applyFont="1" applyBorder="1"/>
    <xf numFmtId="49" fontId="3" fillId="0" borderId="2" xfId="0" applyNumberFormat="1" applyFont="1" applyBorder="1" applyAlignment="1">
      <alignment horizontal="center"/>
    </xf>
    <xf numFmtId="44" fontId="2" fillId="0" borderId="0" xfId="1" applyFont="1" applyBorder="1"/>
    <xf numFmtId="44" fontId="7" fillId="0" borderId="2" xfId="1" applyFont="1" applyBorder="1"/>
    <xf numFmtId="0" fontId="4" fillId="0" borderId="0" xfId="0" applyFont="1"/>
    <xf numFmtId="0" fontId="8" fillId="0" borderId="0" xfId="0" applyFont="1"/>
    <xf numFmtId="44" fontId="8" fillId="0" borderId="0" xfId="0" applyNumberFormat="1" applyFont="1"/>
    <xf numFmtId="44" fontId="0" fillId="0" borderId="0" xfId="0" applyNumberFormat="1"/>
    <xf numFmtId="0" fontId="3" fillId="2" borderId="2" xfId="2" applyFont="1" applyFill="1" applyBorder="1"/>
    <xf numFmtId="44" fontId="3" fillId="0" borderId="2" xfId="1" applyFont="1" applyBorder="1" applyAlignment="1">
      <alignment horizontal="center"/>
    </xf>
    <xf numFmtId="0" fontId="2" fillId="0" borderId="2" xfId="2" applyFont="1" applyBorder="1"/>
    <xf numFmtId="0" fontId="3" fillId="0" borderId="2" xfId="2" applyFont="1" applyBorder="1"/>
    <xf numFmtId="0" fontId="3" fillId="0" borderId="0" xfId="0" applyFont="1"/>
    <xf numFmtId="0" fontId="3" fillId="3" borderId="2" xfId="2" applyFont="1" applyFill="1" applyBorder="1"/>
    <xf numFmtId="164" fontId="7" fillId="0" borderId="2" xfId="1" applyNumberFormat="1" applyFont="1" applyBorder="1"/>
    <xf numFmtId="164" fontId="6" fillId="0" borderId="2" xfId="1" applyNumberFormat="1" applyFont="1" applyFill="1" applyBorder="1"/>
    <xf numFmtId="164" fontId="7" fillId="0" borderId="2" xfId="1" applyNumberFormat="1" applyFont="1" applyFill="1" applyBorder="1"/>
    <xf numFmtId="9" fontId="2" fillId="0" borderId="0" xfId="4" applyFont="1"/>
    <xf numFmtId="0" fontId="9" fillId="0" borderId="4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166" fontId="2" fillId="0" borderId="0" xfId="0" applyNumberFormat="1" applyFont="1"/>
    <xf numFmtId="169" fontId="2" fillId="0" borderId="0" xfId="0" applyNumberFormat="1" applyFont="1"/>
    <xf numFmtId="0" fontId="2" fillId="0" borderId="2" xfId="2" applyFont="1" applyFill="1" applyBorder="1"/>
    <xf numFmtId="0" fontId="2" fillId="0" borderId="0" xfId="0" applyFont="1" applyFill="1"/>
    <xf numFmtId="9" fontId="2" fillId="0" borderId="0" xfId="4" applyFont="1" applyFill="1"/>
    <xf numFmtId="0" fontId="2" fillId="0" borderId="3" xfId="2" applyFont="1" applyFill="1" applyBorder="1"/>
  </cellXfs>
  <cellStyles count="5">
    <cellStyle name="Monétaire" xfId="1" builtinId="4"/>
    <cellStyle name="Motif" xfId="3" xr:uid="{D9B94F0B-0CC8-49E0-8AC7-36DAF44670F2}"/>
    <cellStyle name="Normal" xfId="0" builtinId="0"/>
    <cellStyle name="Normal 2 2" xfId="2" xr:uid="{EE3CE598-0B5A-4675-B92C-079B3092FEAC}"/>
    <cellStyle name="Pourcentage" xfId="4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.xml"/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.xml"/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Pharmacie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Graphiques!$H$2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Graphiques!$I$1:$AC$1</c15:sqref>
                  </c15:fullRef>
                </c:ext>
              </c:extLst>
              <c:f>Graphiques!$I$1:$AB$1</c:f>
              <c:strCache>
                <c:ptCount val="20"/>
                <c:pt idx="0">
                  <c:v>0-4 ans</c:v>
                </c:pt>
                <c:pt idx="1">
                  <c:v>5-9 ans</c:v>
                </c:pt>
                <c:pt idx="2">
                  <c:v>10-14 ans</c:v>
                </c:pt>
                <c:pt idx="3">
                  <c:v>15-19 ans</c:v>
                </c:pt>
                <c:pt idx="4">
                  <c:v>20-24 ans</c:v>
                </c:pt>
                <c:pt idx="5">
                  <c:v>25-29 ans</c:v>
                </c:pt>
                <c:pt idx="6">
                  <c:v>30-34 ans</c:v>
                </c:pt>
                <c:pt idx="7">
                  <c:v>35-39 ans</c:v>
                </c:pt>
                <c:pt idx="8">
                  <c:v>40-44 ans</c:v>
                </c:pt>
                <c:pt idx="9">
                  <c:v>45-49 ans</c:v>
                </c:pt>
                <c:pt idx="10">
                  <c:v>50-54 ans</c:v>
                </c:pt>
                <c:pt idx="11">
                  <c:v>55-59 ans</c:v>
                </c:pt>
                <c:pt idx="12">
                  <c:v>60-64 ans</c:v>
                </c:pt>
                <c:pt idx="13">
                  <c:v>65-69 ans</c:v>
                </c:pt>
                <c:pt idx="14">
                  <c:v>70-74 ans</c:v>
                </c:pt>
                <c:pt idx="15">
                  <c:v>75-79 ans</c:v>
                </c:pt>
                <c:pt idx="16">
                  <c:v>80-84 ans</c:v>
                </c:pt>
                <c:pt idx="17">
                  <c:v>85-89 ans</c:v>
                </c:pt>
                <c:pt idx="18">
                  <c:v>90-94 ans</c:v>
                </c:pt>
                <c:pt idx="19">
                  <c:v>95 et plus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Graphiques!$I$2:$AC$2</c15:sqref>
                  </c15:fullRef>
                </c:ext>
              </c:extLst>
              <c:f>Graphiques!$I$2:$AB$2</c:f>
              <c:numCache>
                <c:formatCode>_("€"* #,##0.00_);_("€"* \(#,##0.00\);_("€"* "-"??_);_(@_)</c:formatCode>
                <c:ptCount val="20"/>
                <c:pt idx="0">
                  <c:v>99.763359724476189</c:v>
                </c:pt>
                <c:pt idx="1">
                  <c:v>32.670553548963539</c:v>
                </c:pt>
                <c:pt idx="2">
                  <c:v>47.309399407799717</c:v>
                </c:pt>
                <c:pt idx="3">
                  <c:v>43.226872973351362</c:v>
                </c:pt>
                <c:pt idx="4">
                  <c:v>39.687189145908619</c:v>
                </c:pt>
                <c:pt idx="5">
                  <c:v>46.356292982147828</c:v>
                </c:pt>
                <c:pt idx="6">
                  <c:v>49.845208570208477</c:v>
                </c:pt>
                <c:pt idx="7">
                  <c:v>54.955599144922836</c:v>
                </c:pt>
                <c:pt idx="8">
                  <c:v>57.88445883306651</c:v>
                </c:pt>
                <c:pt idx="9">
                  <c:v>64.069396674186009</c:v>
                </c:pt>
                <c:pt idx="10">
                  <c:v>67.40290071584225</c:v>
                </c:pt>
                <c:pt idx="11">
                  <c:v>75.348212739496304</c:v>
                </c:pt>
                <c:pt idx="12">
                  <c:v>78.015780384963719</c:v>
                </c:pt>
                <c:pt idx="13">
                  <c:v>100.46803204906318</c:v>
                </c:pt>
                <c:pt idx="14">
                  <c:v>118.71587494132734</c:v>
                </c:pt>
                <c:pt idx="15">
                  <c:v>140.91964330702831</c:v>
                </c:pt>
                <c:pt idx="16">
                  <c:v>151.99172997011195</c:v>
                </c:pt>
                <c:pt idx="17">
                  <c:v>158.39124875533525</c:v>
                </c:pt>
                <c:pt idx="18">
                  <c:v>173.70362830300868</c:v>
                </c:pt>
                <c:pt idx="19">
                  <c:v>304.46014152398118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93C-494E-BF91-B1D687294C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31315760"/>
        <c:axId val="1318843648"/>
      </c:lineChart>
      <c:catAx>
        <c:axId val="7313157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18843648"/>
        <c:crosses val="autoZero"/>
        <c:auto val="1"/>
        <c:lblAlgn val="ctr"/>
        <c:lblOffset val="100"/>
        <c:noMultiLvlLbl val="0"/>
      </c:catAx>
      <c:valAx>
        <c:axId val="13188436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&quot;€&quot;* #,##0.00_);_(&quot;€&quot;* \(#,##0.00\);_(&quot;€&quot;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7313157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 b="1">
                <a:solidFill>
                  <a:sysClr val="windowText" lastClr="000000"/>
                </a:solidFill>
              </a:rPr>
              <a:t>Reste</a:t>
            </a:r>
            <a:r>
              <a:rPr lang="fr-FR" b="1" baseline="0">
                <a:solidFill>
                  <a:sysClr val="windowText" lastClr="000000"/>
                </a:solidFill>
              </a:rPr>
              <a:t> à charge</a:t>
            </a:r>
            <a:r>
              <a:rPr lang="fr-FR" b="1">
                <a:solidFill>
                  <a:sysClr val="windowText" lastClr="000000"/>
                </a:solidFill>
              </a:rPr>
              <a:t> après AMO moyen par classe d'âge</a:t>
            </a:r>
            <a:r>
              <a:rPr lang="fr-FR" b="1" baseline="0">
                <a:solidFill>
                  <a:sysClr val="windowText" lastClr="000000"/>
                </a:solidFill>
              </a:rPr>
              <a:t> en 2025</a:t>
            </a:r>
          </a:p>
          <a:p>
            <a:pPr>
              <a:defRPr b="1">
                <a:solidFill>
                  <a:sysClr val="windowText" lastClr="000000"/>
                </a:solidFill>
              </a:defRPr>
            </a:pPr>
            <a:r>
              <a:rPr lang="fr-FR" b="1" baseline="0">
                <a:solidFill>
                  <a:sysClr val="windowText" lastClr="000000"/>
                </a:solidFill>
              </a:rPr>
              <a:t>Soins de ville</a:t>
            </a:r>
            <a:endParaRPr lang="fr-FR" b="1">
              <a:solidFill>
                <a:sysClr val="windowText" lastClr="000000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'RAC après AMO 2025'!$A$57</c:f>
              <c:strCache>
                <c:ptCount val="1"/>
                <c:pt idx="0">
                  <c:v>Ticket Modérateur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'RAC après AMO 2025'!$B$56:$V$56</c:f>
              <c:strCache>
                <c:ptCount val="21"/>
                <c:pt idx="0">
                  <c:v>0-4 ans</c:v>
                </c:pt>
                <c:pt idx="1">
                  <c:v>5-9 ans</c:v>
                </c:pt>
                <c:pt idx="2">
                  <c:v>10-14 ans</c:v>
                </c:pt>
                <c:pt idx="3">
                  <c:v>15-19 ans</c:v>
                </c:pt>
                <c:pt idx="4">
                  <c:v>20-24 ans</c:v>
                </c:pt>
                <c:pt idx="5">
                  <c:v>25-29 ans</c:v>
                </c:pt>
                <c:pt idx="6">
                  <c:v>30-34 ans</c:v>
                </c:pt>
                <c:pt idx="7">
                  <c:v>35-39 ans</c:v>
                </c:pt>
                <c:pt idx="8">
                  <c:v>40-44 ans</c:v>
                </c:pt>
                <c:pt idx="9">
                  <c:v>45-49 ans</c:v>
                </c:pt>
                <c:pt idx="10">
                  <c:v>50-54 ans</c:v>
                </c:pt>
                <c:pt idx="11">
                  <c:v>55-59 ans</c:v>
                </c:pt>
                <c:pt idx="12">
                  <c:v>60-64 ans</c:v>
                </c:pt>
                <c:pt idx="13">
                  <c:v>65-69 ans</c:v>
                </c:pt>
                <c:pt idx="14">
                  <c:v>70-74 ans</c:v>
                </c:pt>
                <c:pt idx="15">
                  <c:v>75-79 ans</c:v>
                </c:pt>
                <c:pt idx="16">
                  <c:v>80-84 ans</c:v>
                </c:pt>
                <c:pt idx="17">
                  <c:v>85-89 ans</c:v>
                </c:pt>
                <c:pt idx="18">
                  <c:v>90-94 ans</c:v>
                </c:pt>
                <c:pt idx="19">
                  <c:v>95 et plus</c:v>
                </c:pt>
                <c:pt idx="20">
                  <c:v>Ensemble</c:v>
                </c:pt>
              </c:strCache>
            </c:strRef>
          </c:cat>
          <c:val>
            <c:numRef>
              <c:f>'RAC après AMO 2025'!$B$57:$V$57</c:f>
              <c:numCache>
                <c:formatCode>_-* #\ ##0.0\ "€"_-;\-* #\ ##0.0\ "€"_-;_-* "-"??\ "€"_-;_-@_-</c:formatCode>
                <c:ptCount val="21"/>
                <c:pt idx="0">
                  <c:v>209.60729734951903</c:v>
                </c:pt>
                <c:pt idx="1">
                  <c:v>164.89975220486738</c:v>
                </c:pt>
                <c:pt idx="2">
                  <c:v>157.63839873827229</c:v>
                </c:pt>
                <c:pt idx="3">
                  <c:v>149.95699375305853</c:v>
                </c:pt>
                <c:pt idx="4">
                  <c:v>162.29027196641073</c:v>
                </c:pt>
                <c:pt idx="5">
                  <c:v>199.72954329832226</c:v>
                </c:pt>
                <c:pt idx="6">
                  <c:v>213.79735818719354</c:v>
                </c:pt>
                <c:pt idx="7">
                  <c:v>220.82758405498799</c:v>
                </c:pt>
                <c:pt idx="8">
                  <c:v>226.56595842004469</c:v>
                </c:pt>
                <c:pt idx="9">
                  <c:v>249.01529609754041</c:v>
                </c:pt>
                <c:pt idx="10">
                  <c:v>262.05923123699773</c:v>
                </c:pt>
                <c:pt idx="11">
                  <c:v>279.28348533178632</c:v>
                </c:pt>
                <c:pt idx="12">
                  <c:v>276.95690230715121</c:v>
                </c:pt>
                <c:pt idx="13">
                  <c:v>316.86506847553238</c:v>
                </c:pt>
                <c:pt idx="14">
                  <c:v>354.03561354316849</c:v>
                </c:pt>
                <c:pt idx="15">
                  <c:v>416.27587264182995</c:v>
                </c:pt>
                <c:pt idx="16">
                  <c:v>454.4586023928386</c:v>
                </c:pt>
                <c:pt idx="17">
                  <c:v>500.96349979078877</c:v>
                </c:pt>
                <c:pt idx="18">
                  <c:v>605.9248669718412</c:v>
                </c:pt>
                <c:pt idx="19">
                  <c:v>1197.152852321422</c:v>
                </c:pt>
                <c:pt idx="20">
                  <c:v>258.60298846068514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E7B-40D6-AD9B-DB425540ADE4}"/>
            </c:ext>
          </c:extLst>
        </c:ser>
        <c:ser>
          <c:idx val="1"/>
          <c:order val="1"/>
          <c:tx>
            <c:strRef>
              <c:f>'RAC après AMO 2025'!$A$58</c:f>
              <c:strCache>
                <c:ptCount val="1"/>
                <c:pt idx="0">
                  <c:v>Dépassements panier RAC 0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'RAC après AMO 2025'!$B$56:$V$56</c:f>
              <c:strCache>
                <c:ptCount val="21"/>
                <c:pt idx="0">
                  <c:v>0-4 ans</c:v>
                </c:pt>
                <c:pt idx="1">
                  <c:v>5-9 ans</c:v>
                </c:pt>
                <c:pt idx="2">
                  <c:v>10-14 ans</c:v>
                </c:pt>
                <c:pt idx="3">
                  <c:v>15-19 ans</c:v>
                </c:pt>
                <c:pt idx="4">
                  <c:v>20-24 ans</c:v>
                </c:pt>
                <c:pt idx="5">
                  <c:v>25-29 ans</c:v>
                </c:pt>
                <c:pt idx="6">
                  <c:v>30-34 ans</c:v>
                </c:pt>
                <c:pt idx="7">
                  <c:v>35-39 ans</c:v>
                </c:pt>
                <c:pt idx="8">
                  <c:v>40-44 ans</c:v>
                </c:pt>
                <c:pt idx="9">
                  <c:v>45-49 ans</c:v>
                </c:pt>
                <c:pt idx="10">
                  <c:v>50-54 ans</c:v>
                </c:pt>
                <c:pt idx="11">
                  <c:v>55-59 ans</c:v>
                </c:pt>
                <c:pt idx="12">
                  <c:v>60-64 ans</c:v>
                </c:pt>
                <c:pt idx="13">
                  <c:v>65-69 ans</c:v>
                </c:pt>
                <c:pt idx="14">
                  <c:v>70-74 ans</c:v>
                </c:pt>
                <c:pt idx="15">
                  <c:v>75-79 ans</c:v>
                </c:pt>
                <c:pt idx="16">
                  <c:v>80-84 ans</c:v>
                </c:pt>
                <c:pt idx="17">
                  <c:v>85-89 ans</c:v>
                </c:pt>
                <c:pt idx="18">
                  <c:v>90-94 ans</c:v>
                </c:pt>
                <c:pt idx="19">
                  <c:v>95 et plus</c:v>
                </c:pt>
                <c:pt idx="20">
                  <c:v>Ensemble</c:v>
                </c:pt>
              </c:strCache>
            </c:strRef>
          </c:cat>
          <c:val>
            <c:numRef>
              <c:f>'RAC après AMO 2025'!$B$58:$V$58</c:f>
              <c:numCache>
                <c:formatCode>_-* #\ ##0.0\ "€"_-;\-* #\ ##0.0\ "€"_-;_-* "-"??\ "€"_-;_-@_-</c:formatCode>
                <c:ptCount val="21"/>
                <c:pt idx="0">
                  <c:v>0.53167709740643976</c:v>
                </c:pt>
                <c:pt idx="1">
                  <c:v>1.8436523968290897</c:v>
                </c:pt>
                <c:pt idx="2">
                  <c:v>1.6450939647867868</c:v>
                </c:pt>
                <c:pt idx="3">
                  <c:v>2.8649194471811965</c:v>
                </c:pt>
                <c:pt idx="4">
                  <c:v>7.5932512750206733</c:v>
                </c:pt>
                <c:pt idx="5">
                  <c:v>12.55961749929363</c:v>
                </c:pt>
                <c:pt idx="6">
                  <c:v>16.553370547347519</c:v>
                </c:pt>
                <c:pt idx="7">
                  <c:v>20.87779411278726</c:v>
                </c:pt>
                <c:pt idx="8">
                  <c:v>27.748484373738528</c:v>
                </c:pt>
                <c:pt idx="9">
                  <c:v>36.652862175620228</c:v>
                </c:pt>
                <c:pt idx="10">
                  <c:v>47.210113777139256</c:v>
                </c:pt>
                <c:pt idx="11">
                  <c:v>60.321203807455312</c:v>
                </c:pt>
                <c:pt idx="12">
                  <c:v>67.473318432210988</c:v>
                </c:pt>
                <c:pt idx="13">
                  <c:v>78.294632339732743</c:v>
                </c:pt>
                <c:pt idx="14">
                  <c:v>86.71654946902413</c:v>
                </c:pt>
                <c:pt idx="15">
                  <c:v>98.781445099415492</c:v>
                </c:pt>
                <c:pt idx="16">
                  <c:v>107.42041564431949</c:v>
                </c:pt>
                <c:pt idx="17">
                  <c:v>104.51479016721967</c:v>
                </c:pt>
                <c:pt idx="18">
                  <c:v>97.588212379424803</c:v>
                </c:pt>
                <c:pt idx="19">
                  <c:v>136.59246369095203</c:v>
                </c:pt>
                <c:pt idx="20">
                  <c:v>40.965761652410272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E7B-40D6-AD9B-DB425540ADE4}"/>
            </c:ext>
          </c:extLst>
        </c:ser>
        <c:ser>
          <c:idx val="2"/>
          <c:order val="2"/>
          <c:tx>
            <c:strRef>
              <c:f>'RAC après AMO 2025'!$A$59</c:f>
              <c:strCache>
                <c:ptCount val="1"/>
                <c:pt idx="0">
                  <c:v>Autres dépassements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'RAC après AMO 2025'!$B$56:$V$56</c:f>
              <c:strCache>
                <c:ptCount val="21"/>
                <c:pt idx="0">
                  <c:v>0-4 ans</c:v>
                </c:pt>
                <c:pt idx="1">
                  <c:v>5-9 ans</c:v>
                </c:pt>
                <c:pt idx="2">
                  <c:v>10-14 ans</c:v>
                </c:pt>
                <c:pt idx="3">
                  <c:v>15-19 ans</c:v>
                </c:pt>
                <c:pt idx="4">
                  <c:v>20-24 ans</c:v>
                </c:pt>
                <c:pt idx="5">
                  <c:v>25-29 ans</c:v>
                </c:pt>
                <c:pt idx="6">
                  <c:v>30-34 ans</c:v>
                </c:pt>
                <c:pt idx="7">
                  <c:v>35-39 ans</c:v>
                </c:pt>
                <c:pt idx="8">
                  <c:v>40-44 ans</c:v>
                </c:pt>
                <c:pt idx="9">
                  <c:v>45-49 ans</c:v>
                </c:pt>
                <c:pt idx="10">
                  <c:v>50-54 ans</c:v>
                </c:pt>
                <c:pt idx="11">
                  <c:v>55-59 ans</c:v>
                </c:pt>
                <c:pt idx="12">
                  <c:v>60-64 ans</c:v>
                </c:pt>
                <c:pt idx="13">
                  <c:v>65-69 ans</c:v>
                </c:pt>
                <c:pt idx="14">
                  <c:v>70-74 ans</c:v>
                </c:pt>
                <c:pt idx="15">
                  <c:v>75-79 ans</c:v>
                </c:pt>
                <c:pt idx="16">
                  <c:v>80-84 ans</c:v>
                </c:pt>
                <c:pt idx="17">
                  <c:v>85-89 ans</c:v>
                </c:pt>
                <c:pt idx="18">
                  <c:v>90-94 ans</c:v>
                </c:pt>
                <c:pt idx="19">
                  <c:v>95 et plus</c:v>
                </c:pt>
                <c:pt idx="20">
                  <c:v>Ensemble</c:v>
                </c:pt>
              </c:strCache>
            </c:strRef>
          </c:cat>
          <c:val>
            <c:numRef>
              <c:f>'RAC après AMO 2025'!$B$59:$V$59</c:f>
              <c:numCache>
                <c:formatCode>_-* #\ ##0.0\ "€"_-;\-* #\ ##0.0\ "€"_-;_-* "-"??\ "€"_-;_-@_-</c:formatCode>
                <c:ptCount val="21"/>
                <c:pt idx="0">
                  <c:v>68.741126088668338</c:v>
                </c:pt>
                <c:pt idx="1">
                  <c:v>155.21839945768212</c:v>
                </c:pt>
                <c:pt idx="2">
                  <c:v>386.45424482068933</c:v>
                </c:pt>
                <c:pt idx="3">
                  <c:v>276.66794736444376</c:v>
                </c:pt>
                <c:pt idx="4">
                  <c:v>144.84864422377706</c:v>
                </c:pt>
                <c:pt idx="5">
                  <c:v>175.82071874807008</c:v>
                </c:pt>
                <c:pt idx="6">
                  <c:v>195.215648743945</c:v>
                </c:pt>
                <c:pt idx="7">
                  <c:v>206.03019501542767</c:v>
                </c:pt>
                <c:pt idx="8">
                  <c:v>247.20732300411797</c:v>
                </c:pt>
                <c:pt idx="9">
                  <c:v>344.73966929373739</c:v>
                </c:pt>
                <c:pt idx="10">
                  <c:v>380.94215189193233</c:v>
                </c:pt>
                <c:pt idx="11">
                  <c:v>403.21748096394037</c:v>
                </c:pt>
                <c:pt idx="12">
                  <c:v>385.31603823131297</c:v>
                </c:pt>
                <c:pt idx="13">
                  <c:v>382.91882323881987</c:v>
                </c:pt>
                <c:pt idx="14">
                  <c:v>398.15041280742514</c:v>
                </c:pt>
                <c:pt idx="15">
                  <c:v>447.86341260204358</c:v>
                </c:pt>
                <c:pt idx="16">
                  <c:v>453.36706490508254</c:v>
                </c:pt>
                <c:pt idx="17">
                  <c:v>417.25840349162627</c:v>
                </c:pt>
                <c:pt idx="18">
                  <c:v>359.57470872466342</c:v>
                </c:pt>
                <c:pt idx="19">
                  <c:v>446.12624117821963</c:v>
                </c:pt>
                <c:pt idx="20">
                  <c:v>302.48046702838366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E7B-40D6-AD9B-DB425540AD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540789408"/>
        <c:axId val="540787248"/>
      </c:barChart>
      <c:lineChart>
        <c:grouping val="standard"/>
        <c:varyColors val="0"/>
        <c:ser>
          <c:idx val="3"/>
          <c:order val="3"/>
          <c:tx>
            <c:strRef>
              <c:f>'RAC après AMO 2025'!$A$60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>
              <a:solidFill>
                <a:schemeClr val="accent6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'RAC après AMO 2025'!$B$56:$V$56</c:f>
              <c:strCache>
                <c:ptCount val="21"/>
                <c:pt idx="0">
                  <c:v>0-4 ans</c:v>
                </c:pt>
                <c:pt idx="1">
                  <c:v>5-9 ans</c:v>
                </c:pt>
                <c:pt idx="2">
                  <c:v>10-14 ans</c:v>
                </c:pt>
                <c:pt idx="3">
                  <c:v>15-19 ans</c:v>
                </c:pt>
                <c:pt idx="4">
                  <c:v>20-24 ans</c:v>
                </c:pt>
                <c:pt idx="5">
                  <c:v>25-29 ans</c:v>
                </c:pt>
                <c:pt idx="6">
                  <c:v>30-34 ans</c:v>
                </c:pt>
                <c:pt idx="7">
                  <c:v>35-39 ans</c:v>
                </c:pt>
                <c:pt idx="8">
                  <c:v>40-44 ans</c:v>
                </c:pt>
                <c:pt idx="9">
                  <c:v>45-49 ans</c:v>
                </c:pt>
                <c:pt idx="10">
                  <c:v>50-54 ans</c:v>
                </c:pt>
                <c:pt idx="11">
                  <c:v>55-59 ans</c:v>
                </c:pt>
                <c:pt idx="12">
                  <c:v>60-64 ans</c:v>
                </c:pt>
                <c:pt idx="13">
                  <c:v>65-69 ans</c:v>
                </c:pt>
                <c:pt idx="14">
                  <c:v>70-74 ans</c:v>
                </c:pt>
                <c:pt idx="15">
                  <c:v>75-79 ans</c:v>
                </c:pt>
                <c:pt idx="16">
                  <c:v>80-84 ans</c:v>
                </c:pt>
                <c:pt idx="17">
                  <c:v>85-89 ans</c:v>
                </c:pt>
                <c:pt idx="18">
                  <c:v>90-94 ans</c:v>
                </c:pt>
                <c:pt idx="19">
                  <c:v>95 et plus</c:v>
                </c:pt>
                <c:pt idx="20">
                  <c:v>Ensemble</c:v>
                </c:pt>
              </c:strCache>
            </c:strRef>
          </c:cat>
          <c:val>
            <c:numRef>
              <c:f>'RAC après AMO 2025'!$B$60:$V$60</c:f>
              <c:numCache>
                <c:formatCode>_-* #\ ##0.0\ "€"_-;\-* #\ ##0.0\ "€"_-;_-* "-"??\ "€"_-;_-@_-</c:formatCode>
                <c:ptCount val="21"/>
                <c:pt idx="0">
                  <c:v>278.88010053559378</c:v>
                </c:pt>
                <c:pt idx="1">
                  <c:v>321.96180405937861</c:v>
                </c:pt>
                <c:pt idx="2">
                  <c:v>545.73773752374836</c:v>
                </c:pt>
                <c:pt idx="3">
                  <c:v>429.48986056468345</c:v>
                </c:pt>
                <c:pt idx="4">
                  <c:v>314.73216746520848</c:v>
                </c:pt>
                <c:pt idx="5">
                  <c:v>388.109879545686</c:v>
                </c:pt>
                <c:pt idx="6">
                  <c:v>425.56637747848606</c:v>
                </c:pt>
                <c:pt idx="7">
                  <c:v>447.73557318320292</c:v>
                </c:pt>
                <c:pt idx="8">
                  <c:v>501.5217657979012</c:v>
                </c:pt>
                <c:pt idx="9">
                  <c:v>630.40782756689805</c:v>
                </c:pt>
                <c:pt idx="10">
                  <c:v>690.21149690606933</c:v>
                </c:pt>
                <c:pt idx="11">
                  <c:v>742.82217010318209</c:v>
                </c:pt>
                <c:pt idx="12">
                  <c:v>729.74625897067517</c:v>
                </c:pt>
                <c:pt idx="13">
                  <c:v>778.07852405408494</c:v>
                </c:pt>
                <c:pt idx="14">
                  <c:v>838.90257581961782</c:v>
                </c:pt>
                <c:pt idx="15">
                  <c:v>962.92073034328905</c:v>
                </c:pt>
                <c:pt idx="16">
                  <c:v>1015.2460829422406</c:v>
                </c:pt>
                <c:pt idx="17">
                  <c:v>1022.7366934496347</c:v>
                </c:pt>
                <c:pt idx="18">
                  <c:v>1063.0877880759294</c:v>
                </c:pt>
                <c:pt idx="19">
                  <c:v>1779.8715571905936</c:v>
                </c:pt>
                <c:pt idx="20">
                  <c:v>602.04921714147906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E7B-40D6-AD9B-DB425540AD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789408"/>
        <c:axId val="540787248"/>
      </c:lineChart>
      <c:catAx>
        <c:axId val="540789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540787248"/>
        <c:crosses val="autoZero"/>
        <c:auto val="1"/>
        <c:lblAlgn val="ctr"/>
        <c:lblOffset val="100"/>
        <c:noMultiLvlLbl val="0"/>
      </c:catAx>
      <c:valAx>
        <c:axId val="540787248"/>
        <c:scaling>
          <c:orientation val="minMax"/>
          <c:max val="1800"/>
        </c:scaling>
        <c:delete val="0"/>
        <c:axPos val="l"/>
        <c:numFmt formatCode="#,##0\ &quot;€&quot;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5407894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3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  <c:userShapes r:id="rId3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 sz="1400" b="1" i="0" u="none" strike="noStrike" kern="1200" spc="0" baseline="0">
                <a:solidFill>
                  <a:sysClr val="windowText" lastClr="000000"/>
                </a:solidFill>
              </a:rPr>
              <a:t>Ticket modérateur moyen </a:t>
            </a:r>
            <a:r>
              <a:rPr lang="fr-FR" sz="1400" b="1" i="0" u="none" strike="noStrike" kern="1200" spc="0" baseline="0">
                <a:solidFill>
                  <a:sysClr val="windowText" lastClr="000000"/>
                </a:solidFill>
                <a:effectLst/>
              </a:rPr>
              <a:t>par classe d'âge</a:t>
            </a:r>
            <a:r>
              <a:rPr lang="fr-FR" sz="1400" b="1" i="0" u="none" strike="noStrike" kern="1200" spc="0" baseline="0">
                <a:solidFill>
                  <a:sysClr val="windowText" lastClr="000000"/>
                </a:solidFill>
              </a:rPr>
              <a:t> en 2025</a:t>
            </a:r>
          </a:p>
          <a:p>
            <a:pPr>
              <a:defRPr b="1">
                <a:solidFill>
                  <a:sysClr val="windowText" lastClr="000000"/>
                </a:solidFill>
              </a:defRPr>
            </a:pPr>
            <a:r>
              <a:rPr lang="fr-FR" sz="1400" b="1" i="0" u="none" strike="noStrike" kern="1200" spc="0" baseline="0">
                <a:solidFill>
                  <a:sysClr val="windowText" lastClr="000000"/>
                </a:solidFill>
              </a:rPr>
              <a:t>Soins de ville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6.6586661067568151E-2"/>
          <c:y val="8.8053572297413368E-2"/>
          <c:w val="0.91835570170314051"/>
          <c:h val="0.73698118965479009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'RAC après AMO 2025'!$A$57</c:f>
              <c:strCache>
                <c:ptCount val="1"/>
                <c:pt idx="0">
                  <c:v>Ticket Modérateur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numFmt formatCode="#,##0\ &quot;€&quot;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Aptos SemiBold" panose="020B0004020202020204" pitchFamily="34" charset="0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'RAC après AMO 2025'!$B$56:$V$56</c:f>
              <c:strCache>
                <c:ptCount val="21"/>
                <c:pt idx="0">
                  <c:v>0-4 ans</c:v>
                </c:pt>
                <c:pt idx="1">
                  <c:v>5-9 ans</c:v>
                </c:pt>
                <c:pt idx="2">
                  <c:v>10-14 ans</c:v>
                </c:pt>
                <c:pt idx="3">
                  <c:v>15-19 ans</c:v>
                </c:pt>
                <c:pt idx="4">
                  <c:v>20-24 ans</c:v>
                </c:pt>
                <c:pt idx="5">
                  <c:v>25-29 ans</c:v>
                </c:pt>
                <c:pt idx="6">
                  <c:v>30-34 ans</c:v>
                </c:pt>
                <c:pt idx="7">
                  <c:v>35-39 ans</c:v>
                </c:pt>
                <c:pt idx="8">
                  <c:v>40-44 ans</c:v>
                </c:pt>
                <c:pt idx="9">
                  <c:v>45-49 ans</c:v>
                </c:pt>
                <c:pt idx="10">
                  <c:v>50-54 ans</c:v>
                </c:pt>
                <c:pt idx="11">
                  <c:v>55-59 ans</c:v>
                </c:pt>
                <c:pt idx="12">
                  <c:v>60-64 ans</c:v>
                </c:pt>
                <c:pt idx="13">
                  <c:v>65-69 ans</c:v>
                </c:pt>
                <c:pt idx="14">
                  <c:v>70-74 ans</c:v>
                </c:pt>
                <c:pt idx="15">
                  <c:v>75-79 ans</c:v>
                </c:pt>
                <c:pt idx="16">
                  <c:v>80-84 ans</c:v>
                </c:pt>
                <c:pt idx="17">
                  <c:v>85-89 ans</c:v>
                </c:pt>
                <c:pt idx="18">
                  <c:v>90-94 ans</c:v>
                </c:pt>
                <c:pt idx="19">
                  <c:v>95 et plus</c:v>
                </c:pt>
                <c:pt idx="20">
                  <c:v>Ensemble</c:v>
                </c:pt>
              </c:strCache>
            </c:strRef>
          </c:cat>
          <c:val>
            <c:numRef>
              <c:f>'RAC après AMO 2025'!$B$57:$V$57</c:f>
              <c:numCache>
                <c:formatCode>_-* #\ ##0.0\ "€"_-;\-* #\ ##0.0\ "€"_-;_-* "-"??\ "€"_-;_-@_-</c:formatCode>
                <c:ptCount val="21"/>
                <c:pt idx="0">
                  <c:v>209.60729734951903</c:v>
                </c:pt>
                <c:pt idx="1">
                  <c:v>164.89975220486738</c:v>
                </c:pt>
                <c:pt idx="2">
                  <c:v>157.63839873827229</c:v>
                </c:pt>
                <c:pt idx="3">
                  <c:v>149.95699375305853</c:v>
                </c:pt>
                <c:pt idx="4">
                  <c:v>162.29027196641073</c:v>
                </c:pt>
                <c:pt idx="5">
                  <c:v>199.72954329832226</c:v>
                </c:pt>
                <c:pt idx="6">
                  <c:v>213.79735818719354</c:v>
                </c:pt>
                <c:pt idx="7">
                  <c:v>220.82758405498799</c:v>
                </c:pt>
                <c:pt idx="8">
                  <c:v>226.56595842004469</c:v>
                </c:pt>
                <c:pt idx="9">
                  <c:v>249.01529609754041</c:v>
                </c:pt>
                <c:pt idx="10">
                  <c:v>262.05923123699773</c:v>
                </c:pt>
                <c:pt idx="11">
                  <c:v>279.28348533178632</c:v>
                </c:pt>
                <c:pt idx="12">
                  <c:v>276.95690230715121</c:v>
                </c:pt>
                <c:pt idx="13">
                  <c:v>316.86506847553238</c:v>
                </c:pt>
                <c:pt idx="14">
                  <c:v>354.03561354316849</c:v>
                </c:pt>
                <c:pt idx="15">
                  <c:v>416.27587264182995</c:v>
                </c:pt>
                <c:pt idx="16">
                  <c:v>454.4586023928386</c:v>
                </c:pt>
                <c:pt idx="17">
                  <c:v>500.96349979078877</c:v>
                </c:pt>
                <c:pt idx="18">
                  <c:v>605.9248669718412</c:v>
                </c:pt>
                <c:pt idx="19">
                  <c:v>1197.152852321422</c:v>
                </c:pt>
                <c:pt idx="20">
                  <c:v>258.60298846068514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053-412C-AD8A-A568C160048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100"/>
        <c:axId val="540789408"/>
        <c:axId val="540787248"/>
        <c:extLst>
          <c:ext xmlns:c15="http://schemas.microsoft.com/office/drawing/2012/chart" uri="{02D57815-91ED-43cb-92C2-25804820EDAC}">
            <c15:filteredBarSeries>
              <c15:ser>
                <c:idx val="1"/>
                <c:order val="1"/>
                <c:tx>
                  <c:strRef>
                    <c:extLst>
                      <c:ext uri="{02D57815-91ED-43cb-92C2-25804820EDAC}">
                        <c15:formulaRef>
                          <c15:sqref>'RAC après AMO 2025'!$A$58</c15:sqref>
                        </c15:formulaRef>
                      </c:ext>
                    </c:extLst>
                    <c:strCache>
                      <c:ptCount val="1"/>
                      <c:pt idx="0">
                        <c:v>Dépassements panier RAC 0</c:v>
                      </c:pt>
                    </c:strCache>
                  </c:strRef>
                </c:tx>
                <c:spPr>
                  <a:solidFill>
                    <a:schemeClr val="accent5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fr-FR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'RAC après AMO 2025'!$B$56:$V$56</c15:sqref>
                        </c15:formulaRef>
                      </c:ext>
                    </c:extLst>
                    <c:strCache>
                      <c:ptCount val="21"/>
                      <c:pt idx="0">
                        <c:v>0-4 ans</c:v>
                      </c:pt>
                      <c:pt idx="1">
                        <c:v>5-9 ans</c:v>
                      </c:pt>
                      <c:pt idx="2">
                        <c:v>10-14 ans</c:v>
                      </c:pt>
                      <c:pt idx="3">
                        <c:v>15-19 ans</c:v>
                      </c:pt>
                      <c:pt idx="4">
                        <c:v>20-24 ans</c:v>
                      </c:pt>
                      <c:pt idx="5">
                        <c:v>25-29 ans</c:v>
                      </c:pt>
                      <c:pt idx="6">
                        <c:v>30-34 ans</c:v>
                      </c:pt>
                      <c:pt idx="7">
                        <c:v>35-39 ans</c:v>
                      </c:pt>
                      <c:pt idx="8">
                        <c:v>40-44 ans</c:v>
                      </c:pt>
                      <c:pt idx="9">
                        <c:v>45-49 ans</c:v>
                      </c:pt>
                      <c:pt idx="10">
                        <c:v>50-54 ans</c:v>
                      </c:pt>
                      <c:pt idx="11">
                        <c:v>55-59 ans</c:v>
                      </c:pt>
                      <c:pt idx="12">
                        <c:v>60-64 ans</c:v>
                      </c:pt>
                      <c:pt idx="13">
                        <c:v>65-69 ans</c:v>
                      </c:pt>
                      <c:pt idx="14">
                        <c:v>70-74 ans</c:v>
                      </c:pt>
                      <c:pt idx="15">
                        <c:v>75-79 ans</c:v>
                      </c:pt>
                      <c:pt idx="16">
                        <c:v>80-84 ans</c:v>
                      </c:pt>
                      <c:pt idx="17">
                        <c:v>85-89 ans</c:v>
                      </c:pt>
                      <c:pt idx="18">
                        <c:v>90-94 ans</c:v>
                      </c:pt>
                      <c:pt idx="19">
                        <c:v>95 et plus</c:v>
                      </c:pt>
                      <c:pt idx="20">
                        <c:v>Ensemble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'RAC après AMO 2025'!$B$58:$V$58</c15:sqref>
                        </c15:formulaRef>
                      </c:ext>
                    </c:extLst>
                    <c:numCache>
                      <c:formatCode>_-* #\ ##0.0\ "€"_-;\-* #\ ##0.0\ "€"_-;_-* "-"??\ "€"_-;_-@_-</c:formatCode>
                      <c:ptCount val="21"/>
                      <c:pt idx="0">
                        <c:v>0.53167709740643976</c:v>
                      </c:pt>
                      <c:pt idx="1">
                        <c:v>1.8436523968290897</c:v>
                      </c:pt>
                      <c:pt idx="2">
                        <c:v>1.6450939647867868</c:v>
                      </c:pt>
                      <c:pt idx="3">
                        <c:v>2.8649194471811965</c:v>
                      </c:pt>
                      <c:pt idx="4">
                        <c:v>7.5932512750206733</c:v>
                      </c:pt>
                      <c:pt idx="5">
                        <c:v>12.55961749929363</c:v>
                      </c:pt>
                      <c:pt idx="6">
                        <c:v>16.553370547347519</c:v>
                      </c:pt>
                      <c:pt idx="7">
                        <c:v>20.87779411278726</c:v>
                      </c:pt>
                      <c:pt idx="8">
                        <c:v>27.748484373738528</c:v>
                      </c:pt>
                      <c:pt idx="9">
                        <c:v>36.652862175620228</c:v>
                      </c:pt>
                      <c:pt idx="10">
                        <c:v>47.210113777139256</c:v>
                      </c:pt>
                      <c:pt idx="11">
                        <c:v>60.321203807455312</c:v>
                      </c:pt>
                      <c:pt idx="12">
                        <c:v>67.473318432210988</c:v>
                      </c:pt>
                      <c:pt idx="13">
                        <c:v>78.294632339732743</c:v>
                      </c:pt>
                      <c:pt idx="14">
                        <c:v>86.71654946902413</c:v>
                      </c:pt>
                      <c:pt idx="15">
                        <c:v>98.781445099415492</c:v>
                      </c:pt>
                      <c:pt idx="16">
                        <c:v>107.42041564431949</c:v>
                      </c:pt>
                      <c:pt idx="17">
                        <c:v>104.51479016721967</c:v>
                      </c:pt>
                      <c:pt idx="18">
                        <c:v>97.588212379424803</c:v>
                      </c:pt>
                      <c:pt idx="19">
                        <c:v>136.59246369095203</c:v>
                      </c:pt>
                      <c:pt idx="20">
                        <c:v>40.965761652410272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1-9053-412C-AD8A-A568C1600484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'RAC après AMO 2025'!$A$59</c15:sqref>
                        </c15:formulaRef>
                      </c:ext>
                    </c:extLst>
                    <c:strCache>
                      <c:ptCount val="1"/>
                      <c:pt idx="0">
                        <c:v>Autres dépassements</c:v>
                      </c:pt>
                    </c:strCache>
                  </c:strRef>
                </c:tx>
                <c:spPr>
                  <a:solidFill>
                    <a:schemeClr val="accent4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fr-FR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'RAC après AMO 2025'!$B$56:$V$56</c15:sqref>
                        </c15:formulaRef>
                      </c:ext>
                    </c:extLst>
                    <c:strCache>
                      <c:ptCount val="21"/>
                      <c:pt idx="0">
                        <c:v>0-4 ans</c:v>
                      </c:pt>
                      <c:pt idx="1">
                        <c:v>5-9 ans</c:v>
                      </c:pt>
                      <c:pt idx="2">
                        <c:v>10-14 ans</c:v>
                      </c:pt>
                      <c:pt idx="3">
                        <c:v>15-19 ans</c:v>
                      </c:pt>
                      <c:pt idx="4">
                        <c:v>20-24 ans</c:v>
                      </c:pt>
                      <c:pt idx="5">
                        <c:v>25-29 ans</c:v>
                      </c:pt>
                      <c:pt idx="6">
                        <c:v>30-34 ans</c:v>
                      </c:pt>
                      <c:pt idx="7">
                        <c:v>35-39 ans</c:v>
                      </c:pt>
                      <c:pt idx="8">
                        <c:v>40-44 ans</c:v>
                      </c:pt>
                      <c:pt idx="9">
                        <c:v>45-49 ans</c:v>
                      </c:pt>
                      <c:pt idx="10">
                        <c:v>50-54 ans</c:v>
                      </c:pt>
                      <c:pt idx="11">
                        <c:v>55-59 ans</c:v>
                      </c:pt>
                      <c:pt idx="12">
                        <c:v>60-64 ans</c:v>
                      </c:pt>
                      <c:pt idx="13">
                        <c:v>65-69 ans</c:v>
                      </c:pt>
                      <c:pt idx="14">
                        <c:v>70-74 ans</c:v>
                      </c:pt>
                      <c:pt idx="15">
                        <c:v>75-79 ans</c:v>
                      </c:pt>
                      <c:pt idx="16">
                        <c:v>80-84 ans</c:v>
                      </c:pt>
                      <c:pt idx="17">
                        <c:v>85-89 ans</c:v>
                      </c:pt>
                      <c:pt idx="18">
                        <c:v>90-94 ans</c:v>
                      </c:pt>
                      <c:pt idx="19">
                        <c:v>95 et plus</c:v>
                      </c:pt>
                      <c:pt idx="20">
                        <c:v>Ensemble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'RAC après AMO 2025'!$B$59:$V$59</c15:sqref>
                        </c15:formulaRef>
                      </c:ext>
                    </c:extLst>
                    <c:numCache>
                      <c:formatCode>_-* #\ ##0.0\ "€"_-;\-* #\ ##0.0\ "€"_-;_-* "-"??\ "€"_-;_-@_-</c:formatCode>
                      <c:ptCount val="21"/>
                      <c:pt idx="0">
                        <c:v>68.741126088668338</c:v>
                      </c:pt>
                      <c:pt idx="1">
                        <c:v>155.21839945768212</c:v>
                      </c:pt>
                      <c:pt idx="2">
                        <c:v>386.45424482068933</c:v>
                      </c:pt>
                      <c:pt idx="3">
                        <c:v>276.66794736444376</c:v>
                      </c:pt>
                      <c:pt idx="4">
                        <c:v>144.84864422377706</c:v>
                      </c:pt>
                      <c:pt idx="5">
                        <c:v>175.82071874807008</c:v>
                      </c:pt>
                      <c:pt idx="6">
                        <c:v>195.215648743945</c:v>
                      </c:pt>
                      <c:pt idx="7">
                        <c:v>206.03019501542767</c:v>
                      </c:pt>
                      <c:pt idx="8">
                        <c:v>247.20732300411797</c:v>
                      </c:pt>
                      <c:pt idx="9">
                        <c:v>344.73966929373739</c:v>
                      </c:pt>
                      <c:pt idx="10">
                        <c:v>380.94215189193233</c:v>
                      </c:pt>
                      <c:pt idx="11">
                        <c:v>403.21748096394037</c:v>
                      </c:pt>
                      <c:pt idx="12">
                        <c:v>385.31603823131297</c:v>
                      </c:pt>
                      <c:pt idx="13">
                        <c:v>382.91882323881987</c:v>
                      </c:pt>
                      <c:pt idx="14">
                        <c:v>398.15041280742514</c:v>
                      </c:pt>
                      <c:pt idx="15">
                        <c:v>447.86341260204358</c:v>
                      </c:pt>
                      <c:pt idx="16">
                        <c:v>453.36706490508254</c:v>
                      </c:pt>
                      <c:pt idx="17">
                        <c:v>417.25840349162627</c:v>
                      </c:pt>
                      <c:pt idx="18">
                        <c:v>359.57470872466342</c:v>
                      </c:pt>
                      <c:pt idx="19">
                        <c:v>446.12624117821963</c:v>
                      </c:pt>
                      <c:pt idx="20">
                        <c:v>302.48046702838366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9053-412C-AD8A-A568C1600484}"/>
                  </c:ext>
                </c:extLst>
              </c15:ser>
            </c15:filteredBarSeries>
          </c:ext>
        </c:extLst>
      </c:barChart>
      <c:lineChart>
        <c:grouping val="standard"/>
        <c:varyColors val="0"/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540789408"/>
        <c:axId val="540787248"/>
        <c:extLst>
          <c:ext xmlns:c15="http://schemas.microsoft.com/office/drawing/2012/chart" uri="{02D57815-91ED-43cb-92C2-25804820EDAC}">
            <c15:filteredLineSeries>
              <c15:ser>
                <c:idx val="3"/>
                <c:order val="3"/>
                <c:tx>
                  <c:strRef>
                    <c:extLst>
                      <c:ext uri="{02D57815-91ED-43cb-92C2-25804820EDAC}">
                        <c15:formulaRef>
                          <c15:sqref>'RAC après AMO 2025'!$A$60</c15:sqref>
                        </c15:formulaRef>
                      </c:ext>
                    </c:extLst>
                    <c:strCache>
                      <c:ptCount val="1"/>
                      <c:pt idx="0">
                        <c:v>Total</c:v>
                      </c:pt>
                    </c:strCache>
                  </c:strRef>
                </c:tx>
                <c:spPr>
                  <a:ln w="28575" cap="rnd">
                    <a:solidFill>
                      <a:schemeClr val="accent6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fr-FR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'RAC après AMO 2025'!$B$56:$V$56</c15:sqref>
                        </c15:formulaRef>
                      </c:ext>
                    </c:extLst>
                    <c:strCache>
                      <c:ptCount val="21"/>
                      <c:pt idx="0">
                        <c:v>0-4 ans</c:v>
                      </c:pt>
                      <c:pt idx="1">
                        <c:v>5-9 ans</c:v>
                      </c:pt>
                      <c:pt idx="2">
                        <c:v>10-14 ans</c:v>
                      </c:pt>
                      <c:pt idx="3">
                        <c:v>15-19 ans</c:v>
                      </c:pt>
                      <c:pt idx="4">
                        <c:v>20-24 ans</c:v>
                      </c:pt>
                      <c:pt idx="5">
                        <c:v>25-29 ans</c:v>
                      </c:pt>
                      <c:pt idx="6">
                        <c:v>30-34 ans</c:v>
                      </c:pt>
                      <c:pt idx="7">
                        <c:v>35-39 ans</c:v>
                      </c:pt>
                      <c:pt idx="8">
                        <c:v>40-44 ans</c:v>
                      </c:pt>
                      <c:pt idx="9">
                        <c:v>45-49 ans</c:v>
                      </c:pt>
                      <c:pt idx="10">
                        <c:v>50-54 ans</c:v>
                      </c:pt>
                      <c:pt idx="11">
                        <c:v>55-59 ans</c:v>
                      </c:pt>
                      <c:pt idx="12">
                        <c:v>60-64 ans</c:v>
                      </c:pt>
                      <c:pt idx="13">
                        <c:v>65-69 ans</c:v>
                      </c:pt>
                      <c:pt idx="14">
                        <c:v>70-74 ans</c:v>
                      </c:pt>
                      <c:pt idx="15">
                        <c:v>75-79 ans</c:v>
                      </c:pt>
                      <c:pt idx="16">
                        <c:v>80-84 ans</c:v>
                      </c:pt>
                      <c:pt idx="17">
                        <c:v>85-89 ans</c:v>
                      </c:pt>
                      <c:pt idx="18">
                        <c:v>90-94 ans</c:v>
                      </c:pt>
                      <c:pt idx="19">
                        <c:v>95 et plus</c:v>
                      </c:pt>
                      <c:pt idx="20">
                        <c:v>Ensemble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'RAC après AMO 2025'!$B$60:$V$60</c15:sqref>
                        </c15:formulaRef>
                      </c:ext>
                    </c:extLst>
                    <c:numCache>
                      <c:formatCode>_-* #\ ##0.0\ "€"_-;\-* #\ ##0.0\ "€"_-;_-* "-"??\ "€"_-;_-@_-</c:formatCode>
                      <c:ptCount val="21"/>
                      <c:pt idx="0">
                        <c:v>278.88010053559378</c:v>
                      </c:pt>
                      <c:pt idx="1">
                        <c:v>321.96180405937861</c:v>
                      </c:pt>
                      <c:pt idx="2">
                        <c:v>545.73773752374836</c:v>
                      </c:pt>
                      <c:pt idx="3">
                        <c:v>429.48986056468345</c:v>
                      </c:pt>
                      <c:pt idx="4">
                        <c:v>314.73216746520848</c:v>
                      </c:pt>
                      <c:pt idx="5">
                        <c:v>388.109879545686</c:v>
                      </c:pt>
                      <c:pt idx="6">
                        <c:v>425.56637747848606</c:v>
                      </c:pt>
                      <c:pt idx="7">
                        <c:v>447.73557318320292</c:v>
                      </c:pt>
                      <c:pt idx="8">
                        <c:v>501.5217657979012</c:v>
                      </c:pt>
                      <c:pt idx="9">
                        <c:v>630.40782756689805</c:v>
                      </c:pt>
                      <c:pt idx="10">
                        <c:v>690.21149690606933</c:v>
                      </c:pt>
                      <c:pt idx="11">
                        <c:v>742.82217010318209</c:v>
                      </c:pt>
                      <c:pt idx="12">
                        <c:v>729.74625897067517</c:v>
                      </c:pt>
                      <c:pt idx="13">
                        <c:v>778.07852405408494</c:v>
                      </c:pt>
                      <c:pt idx="14">
                        <c:v>838.90257581961782</c:v>
                      </c:pt>
                      <c:pt idx="15">
                        <c:v>962.92073034328905</c:v>
                      </c:pt>
                      <c:pt idx="16">
                        <c:v>1015.2460829422406</c:v>
                      </c:pt>
                      <c:pt idx="17">
                        <c:v>1022.7366934496347</c:v>
                      </c:pt>
                      <c:pt idx="18">
                        <c:v>1063.0877880759294</c:v>
                      </c:pt>
                      <c:pt idx="19">
                        <c:v>1779.8715571905936</c:v>
                      </c:pt>
                      <c:pt idx="20">
                        <c:v>602.04921714147906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3-9053-412C-AD8A-A568C1600484}"/>
                  </c:ext>
                </c:extLst>
              </c15:ser>
            </c15:filteredLineSeries>
          </c:ext>
        </c:extLst>
      </c:lineChart>
      <c:catAx>
        <c:axId val="540789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t" anchorCtr="0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540787248"/>
        <c:crosses val="autoZero"/>
        <c:auto val="0"/>
        <c:lblAlgn val="ctr"/>
        <c:lblOffset val="100"/>
        <c:noMultiLvlLbl val="0"/>
      </c:catAx>
      <c:valAx>
        <c:axId val="540787248"/>
        <c:scaling>
          <c:orientation val="minMax"/>
        </c:scaling>
        <c:delete val="0"/>
        <c:axPos val="l"/>
        <c:numFmt formatCode="#,##0\ &quot;€&quot;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540789408"/>
        <c:crosses val="autoZero"/>
        <c:crossBetween val="between"/>
      </c:valAx>
      <c:spPr>
        <a:solidFill>
          <a:schemeClr val="bg1">
            <a:alpha val="52000"/>
          </a:schemeClr>
        </a:solidFill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  <c:userShapes r:id="rId3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 sz="1400" b="1" i="0" u="none" strike="noStrike" kern="1200" spc="0" baseline="0">
                <a:solidFill>
                  <a:sysClr val="windowText" lastClr="000000"/>
                </a:solidFill>
              </a:rPr>
              <a:t>Dépassement moyen </a:t>
            </a:r>
            <a:r>
              <a:rPr lang="fr-FR" sz="1400" b="1" i="0" u="none" strike="noStrike" kern="1200" spc="0" baseline="0">
                <a:solidFill>
                  <a:sysClr val="windowText" lastClr="000000"/>
                </a:solidFill>
                <a:effectLst/>
              </a:rPr>
              <a:t>par classe d'âge </a:t>
            </a:r>
            <a:r>
              <a:rPr lang="fr-FR" sz="1400" b="1" i="0" u="none" strike="noStrike" kern="1200" spc="0" baseline="0">
                <a:solidFill>
                  <a:sysClr val="windowText" lastClr="000000"/>
                </a:solidFill>
              </a:rPr>
              <a:t>en 2025</a:t>
            </a:r>
          </a:p>
          <a:p>
            <a:pPr>
              <a:defRPr b="1">
                <a:solidFill>
                  <a:sysClr val="windowText" lastClr="000000"/>
                </a:solidFill>
              </a:defRPr>
            </a:pPr>
            <a:r>
              <a:rPr lang="fr-FR" sz="1400" b="1" i="0" u="none" strike="noStrike" kern="1200" spc="0" baseline="0">
                <a:solidFill>
                  <a:sysClr val="windowText" lastClr="000000"/>
                </a:solidFill>
              </a:rPr>
              <a:t>Soins de ville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stacked"/>
        <c:varyColors val="0"/>
        <c:ser>
          <c:idx val="1"/>
          <c:order val="1"/>
          <c:tx>
            <c:strRef>
              <c:f>'RAC après AMO 2025'!$A$58</c:f>
              <c:strCache>
                <c:ptCount val="1"/>
                <c:pt idx="0">
                  <c:v>Dépassements panier RAC 0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numFmt formatCode="#,##0\ &quot;€&quot;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'RAC après AMO 2025'!$B$56:$V$56</c:f>
              <c:strCache>
                <c:ptCount val="21"/>
                <c:pt idx="0">
                  <c:v>0-4 ans</c:v>
                </c:pt>
                <c:pt idx="1">
                  <c:v>5-9 ans</c:v>
                </c:pt>
                <c:pt idx="2">
                  <c:v>10-14 ans</c:v>
                </c:pt>
                <c:pt idx="3">
                  <c:v>15-19 ans</c:v>
                </c:pt>
                <c:pt idx="4">
                  <c:v>20-24 ans</c:v>
                </c:pt>
                <c:pt idx="5">
                  <c:v>25-29 ans</c:v>
                </c:pt>
                <c:pt idx="6">
                  <c:v>30-34 ans</c:v>
                </c:pt>
                <c:pt idx="7">
                  <c:v>35-39 ans</c:v>
                </c:pt>
                <c:pt idx="8">
                  <c:v>40-44 ans</c:v>
                </c:pt>
                <c:pt idx="9">
                  <c:v>45-49 ans</c:v>
                </c:pt>
                <c:pt idx="10">
                  <c:v>50-54 ans</c:v>
                </c:pt>
                <c:pt idx="11">
                  <c:v>55-59 ans</c:v>
                </c:pt>
                <c:pt idx="12">
                  <c:v>60-64 ans</c:v>
                </c:pt>
                <c:pt idx="13">
                  <c:v>65-69 ans</c:v>
                </c:pt>
                <c:pt idx="14">
                  <c:v>70-74 ans</c:v>
                </c:pt>
                <c:pt idx="15">
                  <c:v>75-79 ans</c:v>
                </c:pt>
                <c:pt idx="16">
                  <c:v>80-84 ans</c:v>
                </c:pt>
                <c:pt idx="17">
                  <c:v>85-89 ans</c:v>
                </c:pt>
                <c:pt idx="18">
                  <c:v>90-94 ans</c:v>
                </c:pt>
                <c:pt idx="19">
                  <c:v>95 et plus</c:v>
                </c:pt>
                <c:pt idx="20">
                  <c:v>Ensemble</c:v>
                </c:pt>
              </c:strCache>
            </c:strRef>
          </c:cat>
          <c:val>
            <c:numRef>
              <c:f>'RAC après AMO 2025'!$B$58:$V$58</c:f>
              <c:numCache>
                <c:formatCode>_-* #\ ##0.0\ "€"_-;\-* #\ ##0.0\ "€"_-;_-* "-"??\ "€"_-;_-@_-</c:formatCode>
                <c:ptCount val="21"/>
                <c:pt idx="0">
                  <c:v>0.53167709740643976</c:v>
                </c:pt>
                <c:pt idx="1">
                  <c:v>1.8436523968290897</c:v>
                </c:pt>
                <c:pt idx="2">
                  <c:v>1.6450939647867868</c:v>
                </c:pt>
                <c:pt idx="3">
                  <c:v>2.8649194471811965</c:v>
                </c:pt>
                <c:pt idx="4">
                  <c:v>7.5932512750206733</c:v>
                </c:pt>
                <c:pt idx="5">
                  <c:v>12.55961749929363</c:v>
                </c:pt>
                <c:pt idx="6">
                  <c:v>16.553370547347519</c:v>
                </c:pt>
                <c:pt idx="7">
                  <c:v>20.87779411278726</c:v>
                </c:pt>
                <c:pt idx="8">
                  <c:v>27.748484373738528</c:v>
                </c:pt>
                <c:pt idx="9">
                  <c:v>36.652862175620228</c:v>
                </c:pt>
                <c:pt idx="10">
                  <c:v>47.210113777139256</c:v>
                </c:pt>
                <c:pt idx="11">
                  <c:v>60.321203807455312</c:v>
                </c:pt>
                <c:pt idx="12">
                  <c:v>67.473318432210988</c:v>
                </c:pt>
                <c:pt idx="13">
                  <c:v>78.294632339732743</c:v>
                </c:pt>
                <c:pt idx="14">
                  <c:v>86.71654946902413</c:v>
                </c:pt>
                <c:pt idx="15">
                  <c:v>98.781445099415492</c:v>
                </c:pt>
                <c:pt idx="16">
                  <c:v>107.42041564431949</c:v>
                </c:pt>
                <c:pt idx="17">
                  <c:v>104.51479016721967</c:v>
                </c:pt>
                <c:pt idx="18">
                  <c:v>97.588212379424803</c:v>
                </c:pt>
                <c:pt idx="19">
                  <c:v>136.59246369095203</c:v>
                </c:pt>
                <c:pt idx="20">
                  <c:v>40.965761652410272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543-4B4A-970C-65F20D797AB0}"/>
            </c:ext>
          </c:extLst>
        </c:ser>
        <c:ser>
          <c:idx val="2"/>
          <c:order val="2"/>
          <c:tx>
            <c:strRef>
              <c:f>'RAC après AMO 2025'!$A$59</c:f>
              <c:strCache>
                <c:ptCount val="1"/>
                <c:pt idx="0">
                  <c:v>Autres dépassements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numFmt formatCode="#,##0\ &quot;€&quot;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'RAC après AMO 2025'!$B$56:$V$56</c:f>
              <c:strCache>
                <c:ptCount val="21"/>
                <c:pt idx="0">
                  <c:v>0-4 ans</c:v>
                </c:pt>
                <c:pt idx="1">
                  <c:v>5-9 ans</c:v>
                </c:pt>
                <c:pt idx="2">
                  <c:v>10-14 ans</c:v>
                </c:pt>
                <c:pt idx="3">
                  <c:v>15-19 ans</c:v>
                </c:pt>
                <c:pt idx="4">
                  <c:v>20-24 ans</c:v>
                </c:pt>
                <c:pt idx="5">
                  <c:v>25-29 ans</c:v>
                </c:pt>
                <c:pt idx="6">
                  <c:v>30-34 ans</c:v>
                </c:pt>
                <c:pt idx="7">
                  <c:v>35-39 ans</c:v>
                </c:pt>
                <c:pt idx="8">
                  <c:v>40-44 ans</c:v>
                </c:pt>
                <c:pt idx="9">
                  <c:v>45-49 ans</c:v>
                </c:pt>
                <c:pt idx="10">
                  <c:v>50-54 ans</c:v>
                </c:pt>
                <c:pt idx="11">
                  <c:v>55-59 ans</c:v>
                </c:pt>
                <c:pt idx="12">
                  <c:v>60-64 ans</c:v>
                </c:pt>
                <c:pt idx="13">
                  <c:v>65-69 ans</c:v>
                </c:pt>
                <c:pt idx="14">
                  <c:v>70-74 ans</c:v>
                </c:pt>
                <c:pt idx="15">
                  <c:v>75-79 ans</c:v>
                </c:pt>
                <c:pt idx="16">
                  <c:v>80-84 ans</c:v>
                </c:pt>
                <c:pt idx="17">
                  <c:v>85-89 ans</c:v>
                </c:pt>
                <c:pt idx="18">
                  <c:v>90-94 ans</c:v>
                </c:pt>
                <c:pt idx="19">
                  <c:v>95 et plus</c:v>
                </c:pt>
                <c:pt idx="20">
                  <c:v>Ensemble</c:v>
                </c:pt>
              </c:strCache>
            </c:strRef>
          </c:cat>
          <c:val>
            <c:numRef>
              <c:f>'RAC après AMO 2025'!$B$59:$V$59</c:f>
              <c:numCache>
                <c:formatCode>_-* #\ ##0.0\ "€"_-;\-* #\ ##0.0\ "€"_-;_-* "-"??\ "€"_-;_-@_-</c:formatCode>
                <c:ptCount val="21"/>
                <c:pt idx="0">
                  <c:v>68.741126088668338</c:v>
                </c:pt>
                <c:pt idx="1">
                  <c:v>155.21839945768212</c:v>
                </c:pt>
                <c:pt idx="2">
                  <c:v>386.45424482068933</c:v>
                </c:pt>
                <c:pt idx="3">
                  <c:v>276.66794736444376</c:v>
                </c:pt>
                <c:pt idx="4">
                  <c:v>144.84864422377706</c:v>
                </c:pt>
                <c:pt idx="5">
                  <c:v>175.82071874807008</c:v>
                </c:pt>
                <c:pt idx="6">
                  <c:v>195.215648743945</c:v>
                </c:pt>
                <c:pt idx="7">
                  <c:v>206.03019501542767</c:v>
                </c:pt>
                <c:pt idx="8">
                  <c:v>247.20732300411797</c:v>
                </c:pt>
                <c:pt idx="9">
                  <c:v>344.73966929373739</c:v>
                </c:pt>
                <c:pt idx="10">
                  <c:v>380.94215189193233</c:v>
                </c:pt>
                <c:pt idx="11">
                  <c:v>403.21748096394037</c:v>
                </c:pt>
                <c:pt idx="12">
                  <c:v>385.31603823131297</c:v>
                </c:pt>
                <c:pt idx="13">
                  <c:v>382.91882323881987</c:v>
                </c:pt>
                <c:pt idx="14">
                  <c:v>398.15041280742514</c:v>
                </c:pt>
                <c:pt idx="15">
                  <c:v>447.86341260204358</c:v>
                </c:pt>
                <c:pt idx="16">
                  <c:v>453.36706490508254</c:v>
                </c:pt>
                <c:pt idx="17">
                  <c:v>417.25840349162627</c:v>
                </c:pt>
                <c:pt idx="18">
                  <c:v>359.57470872466342</c:v>
                </c:pt>
                <c:pt idx="19">
                  <c:v>446.12624117821963</c:v>
                </c:pt>
                <c:pt idx="20">
                  <c:v>302.48046702838366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543-4B4A-970C-65F20D797AB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100"/>
        <c:axId val="540789408"/>
        <c:axId val="540787248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'RAC après AMO 2025'!$A$57</c15:sqref>
                        </c15:formulaRef>
                      </c:ext>
                    </c:extLst>
                    <c:strCache>
                      <c:ptCount val="1"/>
                      <c:pt idx="0">
                        <c:v>Ticket Modérateur</c:v>
                      </c:pt>
                    </c:strCache>
                  </c:strRef>
                </c:tx>
                <c:spPr>
                  <a:solidFill>
                    <a:schemeClr val="accent6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fr-FR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'RAC après AMO 2025'!$B$56:$V$56</c15:sqref>
                        </c15:formulaRef>
                      </c:ext>
                    </c:extLst>
                    <c:strCache>
                      <c:ptCount val="21"/>
                      <c:pt idx="0">
                        <c:v>0-4 ans</c:v>
                      </c:pt>
                      <c:pt idx="1">
                        <c:v>5-9 ans</c:v>
                      </c:pt>
                      <c:pt idx="2">
                        <c:v>10-14 ans</c:v>
                      </c:pt>
                      <c:pt idx="3">
                        <c:v>15-19 ans</c:v>
                      </c:pt>
                      <c:pt idx="4">
                        <c:v>20-24 ans</c:v>
                      </c:pt>
                      <c:pt idx="5">
                        <c:v>25-29 ans</c:v>
                      </c:pt>
                      <c:pt idx="6">
                        <c:v>30-34 ans</c:v>
                      </c:pt>
                      <c:pt idx="7">
                        <c:v>35-39 ans</c:v>
                      </c:pt>
                      <c:pt idx="8">
                        <c:v>40-44 ans</c:v>
                      </c:pt>
                      <c:pt idx="9">
                        <c:v>45-49 ans</c:v>
                      </c:pt>
                      <c:pt idx="10">
                        <c:v>50-54 ans</c:v>
                      </c:pt>
                      <c:pt idx="11">
                        <c:v>55-59 ans</c:v>
                      </c:pt>
                      <c:pt idx="12">
                        <c:v>60-64 ans</c:v>
                      </c:pt>
                      <c:pt idx="13">
                        <c:v>65-69 ans</c:v>
                      </c:pt>
                      <c:pt idx="14">
                        <c:v>70-74 ans</c:v>
                      </c:pt>
                      <c:pt idx="15">
                        <c:v>75-79 ans</c:v>
                      </c:pt>
                      <c:pt idx="16">
                        <c:v>80-84 ans</c:v>
                      </c:pt>
                      <c:pt idx="17">
                        <c:v>85-89 ans</c:v>
                      </c:pt>
                      <c:pt idx="18">
                        <c:v>90-94 ans</c:v>
                      </c:pt>
                      <c:pt idx="19">
                        <c:v>95 et plus</c:v>
                      </c:pt>
                      <c:pt idx="20">
                        <c:v>Ensemble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'RAC après AMO 2025'!$B$57:$V$57</c15:sqref>
                        </c15:formulaRef>
                      </c:ext>
                    </c:extLst>
                    <c:numCache>
                      <c:formatCode>_-* #\ ##0.0\ "€"_-;\-* #\ ##0.0\ "€"_-;_-* "-"??\ "€"_-;_-@_-</c:formatCode>
                      <c:ptCount val="21"/>
                      <c:pt idx="0">
                        <c:v>209.60729734951903</c:v>
                      </c:pt>
                      <c:pt idx="1">
                        <c:v>164.89975220486738</c:v>
                      </c:pt>
                      <c:pt idx="2">
                        <c:v>157.63839873827229</c:v>
                      </c:pt>
                      <c:pt idx="3">
                        <c:v>149.95699375305853</c:v>
                      </c:pt>
                      <c:pt idx="4">
                        <c:v>162.29027196641073</c:v>
                      </c:pt>
                      <c:pt idx="5">
                        <c:v>199.72954329832226</c:v>
                      </c:pt>
                      <c:pt idx="6">
                        <c:v>213.79735818719354</c:v>
                      </c:pt>
                      <c:pt idx="7">
                        <c:v>220.82758405498799</c:v>
                      </c:pt>
                      <c:pt idx="8">
                        <c:v>226.56595842004469</c:v>
                      </c:pt>
                      <c:pt idx="9">
                        <c:v>249.01529609754041</c:v>
                      </c:pt>
                      <c:pt idx="10">
                        <c:v>262.05923123699773</c:v>
                      </c:pt>
                      <c:pt idx="11">
                        <c:v>279.28348533178632</c:v>
                      </c:pt>
                      <c:pt idx="12">
                        <c:v>276.95690230715121</c:v>
                      </c:pt>
                      <c:pt idx="13">
                        <c:v>316.86506847553238</c:v>
                      </c:pt>
                      <c:pt idx="14">
                        <c:v>354.03561354316849</c:v>
                      </c:pt>
                      <c:pt idx="15">
                        <c:v>416.27587264182995</c:v>
                      </c:pt>
                      <c:pt idx="16">
                        <c:v>454.4586023928386</c:v>
                      </c:pt>
                      <c:pt idx="17">
                        <c:v>500.96349979078877</c:v>
                      </c:pt>
                      <c:pt idx="18">
                        <c:v>605.9248669718412</c:v>
                      </c:pt>
                      <c:pt idx="19">
                        <c:v>1197.152852321422</c:v>
                      </c:pt>
                      <c:pt idx="20">
                        <c:v>258.60298846068514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B543-4B4A-970C-65F20D797AB0}"/>
                  </c:ext>
                </c:extLst>
              </c15:ser>
            </c15:filteredBarSeries>
          </c:ext>
        </c:extLst>
      </c:barChart>
      <c:lineChart>
        <c:grouping val="standard"/>
        <c:varyColors val="0"/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540789408"/>
        <c:axId val="540787248"/>
        <c:extLst>
          <c:ext xmlns:c15="http://schemas.microsoft.com/office/drawing/2012/chart" uri="{02D57815-91ED-43cb-92C2-25804820EDAC}">
            <c15:filteredLineSeries>
              <c15:ser>
                <c:idx val="3"/>
                <c:order val="3"/>
                <c:tx>
                  <c:strRef>
                    <c:extLst>
                      <c:ext uri="{02D57815-91ED-43cb-92C2-25804820EDAC}">
                        <c15:formulaRef>
                          <c15:sqref>'RAC après AMO 2025'!$A$60</c15:sqref>
                        </c15:formulaRef>
                      </c:ext>
                    </c:extLst>
                    <c:strCache>
                      <c:ptCount val="1"/>
                      <c:pt idx="0">
                        <c:v>Total</c:v>
                      </c:pt>
                    </c:strCache>
                  </c:strRef>
                </c:tx>
                <c:spPr>
                  <a:ln w="28575" cap="rnd">
                    <a:solidFill>
                      <a:schemeClr val="accent6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fr-FR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'RAC après AMO 2025'!$B$56:$V$56</c15:sqref>
                        </c15:formulaRef>
                      </c:ext>
                    </c:extLst>
                    <c:strCache>
                      <c:ptCount val="21"/>
                      <c:pt idx="0">
                        <c:v>0-4 ans</c:v>
                      </c:pt>
                      <c:pt idx="1">
                        <c:v>5-9 ans</c:v>
                      </c:pt>
                      <c:pt idx="2">
                        <c:v>10-14 ans</c:v>
                      </c:pt>
                      <c:pt idx="3">
                        <c:v>15-19 ans</c:v>
                      </c:pt>
                      <c:pt idx="4">
                        <c:v>20-24 ans</c:v>
                      </c:pt>
                      <c:pt idx="5">
                        <c:v>25-29 ans</c:v>
                      </c:pt>
                      <c:pt idx="6">
                        <c:v>30-34 ans</c:v>
                      </c:pt>
                      <c:pt idx="7">
                        <c:v>35-39 ans</c:v>
                      </c:pt>
                      <c:pt idx="8">
                        <c:v>40-44 ans</c:v>
                      </c:pt>
                      <c:pt idx="9">
                        <c:v>45-49 ans</c:v>
                      </c:pt>
                      <c:pt idx="10">
                        <c:v>50-54 ans</c:v>
                      </c:pt>
                      <c:pt idx="11">
                        <c:v>55-59 ans</c:v>
                      </c:pt>
                      <c:pt idx="12">
                        <c:v>60-64 ans</c:v>
                      </c:pt>
                      <c:pt idx="13">
                        <c:v>65-69 ans</c:v>
                      </c:pt>
                      <c:pt idx="14">
                        <c:v>70-74 ans</c:v>
                      </c:pt>
                      <c:pt idx="15">
                        <c:v>75-79 ans</c:v>
                      </c:pt>
                      <c:pt idx="16">
                        <c:v>80-84 ans</c:v>
                      </c:pt>
                      <c:pt idx="17">
                        <c:v>85-89 ans</c:v>
                      </c:pt>
                      <c:pt idx="18">
                        <c:v>90-94 ans</c:v>
                      </c:pt>
                      <c:pt idx="19">
                        <c:v>95 et plus</c:v>
                      </c:pt>
                      <c:pt idx="20">
                        <c:v>Ensemble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'RAC après AMO 2025'!$B$60:$V$60</c15:sqref>
                        </c15:formulaRef>
                      </c:ext>
                    </c:extLst>
                    <c:numCache>
                      <c:formatCode>_-* #\ ##0.0\ "€"_-;\-* #\ ##0.0\ "€"_-;_-* "-"??\ "€"_-;_-@_-</c:formatCode>
                      <c:ptCount val="21"/>
                      <c:pt idx="0">
                        <c:v>278.88010053559378</c:v>
                      </c:pt>
                      <c:pt idx="1">
                        <c:v>321.96180405937861</c:v>
                      </c:pt>
                      <c:pt idx="2">
                        <c:v>545.73773752374836</c:v>
                      </c:pt>
                      <c:pt idx="3">
                        <c:v>429.48986056468345</c:v>
                      </c:pt>
                      <c:pt idx="4">
                        <c:v>314.73216746520848</c:v>
                      </c:pt>
                      <c:pt idx="5">
                        <c:v>388.109879545686</c:v>
                      </c:pt>
                      <c:pt idx="6">
                        <c:v>425.56637747848606</c:v>
                      </c:pt>
                      <c:pt idx="7">
                        <c:v>447.73557318320292</c:v>
                      </c:pt>
                      <c:pt idx="8">
                        <c:v>501.5217657979012</c:v>
                      </c:pt>
                      <c:pt idx="9">
                        <c:v>630.40782756689805</c:v>
                      </c:pt>
                      <c:pt idx="10">
                        <c:v>690.21149690606933</c:v>
                      </c:pt>
                      <c:pt idx="11">
                        <c:v>742.82217010318209</c:v>
                      </c:pt>
                      <c:pt idx="12">
                        <c:v>729.74625897067517</c:v>
                      </c:pt>
                      <c:pt idx="13">
                        <c:v>778.07852405408494</c:v>
                      </c:pt>
                      <c:pt idx="14">
                        <c:v>838.90257581961782</c:v>
                      </c:pt>
                      <c:pt idx="15">
                        <c:v>962.92073034328905</c:v>
                      </c:pt>
                      <c:pt idx="16">
                        <c:v>1015.2460829422406</c:v>
                      </c:pt>
                      <c:pt idx="17">
                        <c:v>1022.7366934496347</c:v>
                      </c:pt>
                      <c:pt idx="18">
                        <c:v>1063.0877880759294</c:v>
                      </c:pt>
                      <c:pt idx="19">
                        <c:v>1779.8715571905936</c:v>
                      </c:pt>
                      <c:pt idx="20">
                        <c:v>602.04921714147906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3-B543-4B4A-970C-65F20D797AB0}"/>
                  </c:ext>
                </c:extLst>
              </c15:ser>
            </c15:filteredLineSeries>
          </c:ext>
        </c:extLst>
      </c:lineChart>
      <c:catAx>
        <c:axId val="540789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540787248"/>
        <c:crosses val="autoZero"/>
        <c:auto val="1"/>
        <c:lblAlgn val="ctr"/>
        <c:lblOffset val="100"/>
        <c:noMultiLvlLbl val="0"/>
      </c:catAx>
      <c:valAx>
        <c:axId val="540787248"/>
        <c:scaling>
          <c:orientation val="minMax"/>
        </c:scaling>
        <c:delete val="0"/>
        <c:axPos val="l"/>
        <c:numFmt formatCode="#,##0\ &quot;€&quot;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5407894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Médecins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Graphiques!$H$5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Graphiques!$I$4:$AC$4</c15:sqref>
                  </c15:fullRef>
                </c:ext>
              </c:extLst>
              <c:f>Graphiques!$I$4:$AB$4</c:f>
              <c:strCache>
                <c:ptCount val="20"/>
                <c:pt idx="0">
                  <c:v>0-4 ans</c:v>
                </c:pt>
                <c:pt idx="1">
                  <c:v>5-9 ans</c:v>
                </c:pt>
                <c:pt idx="2">
                  <c:v>10-14 ans</c:v>
                </c:pt>
                <c:pt idx="3">
                  <c:v>15-19 ans</c:v>
                </c:pt>
                <c:pt idx="4">
                  <c:v>20-24 ans</c:v>
                </c:pt>
                <c:pt idx="5">
                  <c:v>25-29 ans</c:v>
                </c:pt>
                <c:pt idx="6">
                  <c:v>30-34 ans</c:v>
                </c:pt>
                <c:pt idx="7">
                  <c:v>35-39 ans</c:v>
                </c:pt>
                <c:pt idx="8">
                  <c:v>40-44 ans</c:v>
                </c:pt>
                <c:pt idx="9">
                  <c:v>45-49 ans</c:v>
                </c:pt>
                <c:pt idx="10">
                  <c:v>50-54 ans</c:v>
                </c:pt>
                <c:pt idx="11">
                  <c:v>55-59 ans</c:v>
                </c:pt>
                <c:pt idx="12">
                  <c:v>60-64 ans</c:v>
                </c:pt>
                <c:pt idx="13">
                  <c:v>65-69 ans</c:v>
                </c:pt>
                <c:pt idx="14">
                  <c:v>70-74 ans</c:v>
                </c:pt>
                <c:pt idx="15">
                  <c:v>75-79 ans</c:v>
                </c:pt>
                <c:pt idx="16">
                  <c:v>80-84 ans</c:v>
                </c:pt>
                <c:pt idx="17">
                  <c:v>85-89 ans</c:v>
                </c:pt>
                <c:pt idx="18">
                  <c:v>90-94 ans</c:v>
                </c:pt>
                <c:pt idx="19">
                  <c:v>95 et plus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Graphiques!$I$5:$AC$5</c15:sqref>
                  </c15:fullRef>
                </c:ext>
              </c:extLst>
              <c:f>Graphiques!$I$5:$AB$5</c:f>
              <c:numCache>
                <c:formatCode>_("€"* #,##0.00_);_("€"* \(#,##0.00\);_("€"* "-"??_);_(@_)</c:formatCode>
                <c:ptCount val="20"/>
                <c:pt idx="0">
                  <c:v>109.50709432739511</c:v>
                </c:pt>
                <c:pt idx="1">
                  <c:v>63.41653092700848</c:v>
                </c:pt>
                <c:pt idx="2">
                  <c:v>59.437464304756432</c:v>
                </c:pt>
                <c:pt idx="3">
                  <c:v>80.248172704732823</c:v>
                </c:pt>
                <c:pt idx="4">
                  <c:v>89.241732523831388</c:v>
                </c:pt>
                <c:pt idx="5">
                  <c:v>112.9754339440031</c:v>
                </c:pt>
                <c:pt idx="6">
                  <c:v>126.05387366994628</c:v>
                </c:pt>
                <c:pt idx="7">
                  <c:v>129.14579029029971</c:v>
                </c:pt>
                <c:pt idx="8">
                  <c:v>130.44850456863924</c:v>
                </c:pt>
                <c:pt idx="9">
                  <c:v>141.7893755030201</c:v>
                </c:pt>
                <c:pt idx="10">
                  <c:v>147.13502837583627</c:v>
                </c:pt>
                <c:pt idx="11">
                  <c:v>153.83106418087985</c:v>
                </c:pt>
                <c:pt idx="12">
                  <c:v>150.23802945770763</c:v>
                </c:pt>
                <c:pt idx="13">
                  <c:v>158.78291179349304</c:v>
                </c:pt>
                <c:pt idx="14">
                  <c:v>173.10756296499687</c:v>
                </c:pt>
                <c:pt idx="15">
                  <c:v>198.62181913831967</c:v>
                </c:pt>
                <c:pt idx="16">
                  <c:v>191.61253341202564</c:v>
                </c:pt>
                <c:pt idx="17">
                  <c:v>155.01683647781914</c:v>
                </c:pt>
                <c:pt idx="18">
                  <c:v>122.04755686346415</c:v>
                </c:pt>
                <c:pt idx="19">
                  <c:v>150.66665036863773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4D4-48FD-B619-29C60502DC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17505984"/>
        <c:axId val="717508384"/>
      </c:lineChart>
      <c:catAx>
        <c:axId val="7175059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717508384"/>
        <c:crosses val="autoZero"/>
        <c:auto val="1"/>
        <c:lblAlgn val="ctr"/>
        <c:lblOffset val="100"/>
        <c:noMultiLvlLbl val="0"/>
      </c:catAx>
      <c:valAx>
        <c:axId val="717508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&quot;€&quot;* #,##0.00_);_(&quot;€&quot;* \(#,##0.00\);_(&quot;€&quot;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7175059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Auxiliaires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Graphiques!$H$8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Graphiques!$I$7:$AC$7</c15:sqref>
                  </c15:fullRef>
                </c:ext>
              </c:extLst>
              <c:f>Graphiques!$I$7:$AB$7</c:f>
              <c:strCache>
                <c:ptCount val="20"/>
                <c:pt idx="0">
                  <c:v>0-4 ans</c:v>
                </c:pt>
                <c:pt idx="1">
                  <c:v>5-9 ans</c:v>
                </c:pt>
                <c:pt idx="2">
                  <c:v>10-14 ans</c:v>
                </c:pt>
                <c:pt idx="3">
                  <c:v>15-19 ans</c:v>
                </c:pt>
                <c:pt idx="4">
                  <c:v>20-24 ans</c:v>
                </c:pt>
                <c:pt idx="5">
                  <c:v>25-29 ans</c:v>
                </c:pt>
                <c:pt idx="6">
                  <c:v>30-34 ans</c:v>
                </c:pt>
                <c:pt idx="7">
                  <c:v>35-39 ans</c:v>
                </c:pt>
                <c:pt idx="8">
                  <c:v>40-44 ans</c:v>
                </c:pt>
                <c:pt idx="9">
                  <c:v>45-49 ans</c:v>
                </c:pt>
                <c:pt idx="10">
                  <c:v>50-54 ans</c:v>
                </c:pt>
                <c:pt idx="11">
                  <c:v>55-59 ans</c:v>
                </c:pt>
                <c:pt idx="12">
                  <c:v>60-64 ans</c:v>
                </c:pt>
                <c:pt idx="13">
                  <c:v>65-69 ans</c:v>
                </c:pt>
                <c:pt idx="14">
                  <c:v>70-74 ans</c:v>
                </c:pt>
                <c:pt idx="15">
                  <c:v>75-79 ans</c:v>
                </c:pt>
                <c:pt idx="16">
                  <c:v>80-84 ans</c:v>
                </c:pt>
                <c:pt idx="17">
                  <c:v>85-89 ans</c:v>
                </c:pt>
                <c:pt idx="18">
                  <c:v>90-94 ans</c:v>
                </c:pt>
                <c:pt idx="19">
                  <c:v>95 et plus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Graphiques!$I$8:$AC$8</c15:sqref>
                  </c15:fullRef>
                </c:ext>
              </c:extLst>
              <c:f>Graphiques!$I$8:$AB$8</c:f>
              <c:numCache>
                <c:formatCode>_("€"* #,##0.00_);_("€"* \(#,##0.00\);_("€"* "-"??_);_(@_)</c:formatCode>
                <c:ptCount val="20"/>
                <c:pt idx="0">
                  <c:v>20.692519612653641</c:v>
                </c:pt>
                <c:pt idx="1">
                  <c:v>54.170734406192985</c:v>
                </c:pt>
                <c:pt idx="2">
                  <c:v>37.246076196127945</c:v>
                </c:pt>
                <c:pt idx="3">
                  <c:v>22.507903335098746</c:v>
                </c:pt>
                <c:pt idx="4">
                  <c:v>24.847154823072348</c:v>
                </c:pt>
                <c:pt idx="5">
                  <c:v>35.723318051932075</c:v>
                </c:pt>
                <c:pt idx="6">
                  <c:v>37.830926989888624</c:v>
                </c:pt>
                <c:pt idx="7">
                  <c:v>36.539475224001421</c:v>
                </c:pt>
                <c:pt idx="8">
                  <c:v>36.498479569815039</c:v>
                </c:pt>
                <c:pt idx="9">
                  <c:v>41.581171844178265</c:v>
                </c:pt>
                <c:pt idx="10">
                  <c:v>44.650772002007955</c:v>
                </c:pt>
                <c:pt idx="11">
                  <c:v>45.93200584764547</c:v>
                </c:pt>
                <c:pt idx="12">
                  <c:v>44.007622445861138</c:v>
                </c:pt>
                <c:pt idx="13">
                  <c:v>47.445768774986462</c:v>
                </c:pt>
                <c:pt idx="14">
                  <c:v>53.438951544240041</c:v>
                </c:pt>
                <c:pt idx="15">
                  <c:v>69.442294812966423</c:v>
                </c:pt>
                <c:pt idx="16">
                  <c:v>94.189263062256913</c:v>
                </c:pt>
                <c:pt idx="17">
                  <c:v>139.07326746074577</c:v>
                </c:pt>
                <c:pt idx="18">
                  <c:v>221.55524354201862</c:v>
                </c:pt>
                <c:pt idx="19">
                  <c:v>530.67636633391476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350-4094-BA3A-8A977AC266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21326912"/>
        <c:axId val="1121325952"/>
      </c:lineChart>
      <c:catAx>
        <c:axId val="11213269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121325952"/>
        <c:crosses val="autoZero"/>
        <c:auto val="1"/>
        <c:lblAlgn val="ctr"/>
        <c:lblOffset val="100"/>
        <c:noMultiLvlLbl val="0"/>
      </c:catAx>
      <c:valAx>
        <c:axId val="11213259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&quot;€&quot;* #,##0.00_);_(&quot;€&quot;* \(#,##0.00\);_(&quot;€&quot;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1213269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Optique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Graphiques!$H$11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Graphiques!$I$10:$AC$10</c15:sqref>
                  </c15:fullRef>
                </c:ext>
              </c:extLst>
              <c:f>Graphiques!$I$10:$AB$10</c:f>
              <c:strCache>
                <c:ptCount val="20"/>
                <c:pt idx="0">
                  <c:v>0-4 ans</c:v>
                </c:pt>
                <c:pt idx="1">
                  <c:v>5-9 ans</c:v>
                </c:pt>
                <c:pt idx="2">
                  <c:v>10-14 ans</c:v>
                </c:pt>
                <c:pt idx="3">
                  <c:v>15-19 ans</c:v>
                </c:pt>
                <c:pt idx="4">
                  <c:v>20-24 ans</c:v>
                </c:pt>
                <c:pt idx="5">
                  <c:v>25-29 ans</c:v>
                </c:pt>
                <c:pt idx="6">
                  <c:v>30-34 ans</c:v>
                </c:pt>
                <c:pt idx="7">
                  <c:v>35-39 ans</c:v>
                </c:pt>
                <c:pt idx="8">
                  <c:v>40-44 ans</c:v>
                </c:pt>
                <c:pt idx="9">
                  <c:v>45-49 ans</c:v>
                </c:pt>
                <c:pt idx="10">
                  <c:v>50-54 ans</c:v>
                </c:pt>
                <c:pt idx="11">
                  <c:v>55-59 ans</c:v>
                </c:pt>
                <c:pt idx="12">
                  <c:v>60-64 ans</c:v>
                </c:pt>
                <c:pt idx="13">
                  <c:v>65-69 ans</c:v>
                </c:pt>
                <c:pt idx="14">
                  <c:v>70-74 ans</c:v>
                </c:pt>
                <c:pt idx="15">
                  <c:v>75-79 ans</c:v>
                </c:pt>
                <c:pt idx="16">
                  <c:v>80-84 ans</c:v>
                </c:pt>
                <c:pt idx="17">
                  <c:v>85-89 ans</c:v>
                </c:pt>
                <c:pt idx="18">
                  <c:v>90-94 ans</c:v>
                </c:pt>
                <c:pt idx="19">
                  <c:v>95 et plus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Graphiques!$I$11:$AC$11</c15:sqref>
                  </c15:fullRef>
                </c:ext>
              </c:extLst>
              <c:f>Graphiques!$I$11:$AB$11</c:f>
              <c:numCache>
                <c:formatCode>_("€"* #,##0.00_);_("€"* \(#,##0.00\);_("€"* "-"??_);_(@_)</c:formatCode>
                <c:ptCount val="20"/>
                <c:pt idx="0">
                  <c:v>19.820686425499073</c:v>
                </c:pt>
                <c:pt idx="1">
                  <c:v>79.890863065509407</c:v>
                </c:pt>
                <c:pt idx="2">
                  <c:v>87.021218480055481</c:v>
                </c:pt>
                <c:pt idx="3">
                  <c:v>79.34806781894379</c:v>
                </c:pt>
                <c:pt idx="4">
                  <c:v>76.35500346169465</c:v>
                </c:pt>
                <c:pt idx="5">
                  <c:v>76.878706931763048</c:v>
                </c:pt>
                <c:pt idx="6">
                  <c:v>74.405997456040311</c:v>
                </c:pt>
                <c:pt idx="7">
                  <c:v>75.939242296522821</c:v>
                </c:pt>
                <c:pt idx="8">
                  <c:v>108.83972712661752</c:v>
                </c:pt>
                <c:pt idx="9">
                  <c:v>182.76373438600984</c:v>
                </c:pt>
                <c:pt idx="10">
                  <c:v>194.23420221194209</c:v>
                </c:pt>
                <c:pt idx="11">
                  <c:v>187.92700018194782</c:v>
                </c:pt>
                <c:pt idx="12">
                  <c:v>163.54362318390139</c:v>
                </c:pt>
                <c:pt idx="13">
                  <c:v>150.92700811664787</c:v>
                </c:pt>
                <c:pt idx="14">
                  <c:v>142.66299685856276</c:v>
                </c:pt>
                <c:pt idx="15">
                  <c:v>142.27866952977359</c:v>
                </c:pt>
                <c:pt idx="16">
                  <c:v>127.97167234946036</c:v>
                </c:pt>
                <c:pt idx="17">
                  <c:v>109.66881993968309</c:v>
                </c:pt>
                <c:pt idx="18">
                  <c:v>91.585212732671508</c:v>
                </c:pt>
                <c:pt idx="19">
                  <c:v>106.38647799812547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CB1-4A8C-8E6A-CC688E1164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26886544"/>
        <c:axId val="1126887984"/>
      </c:lineChart>
      <c:catAx>
        <c:axId val="11268865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126887984"/>
        <c:crosses val="autoZero"/>
        <c:auto val="1"/>
        <c:lblAlgn val="ctr"/>
        <c:lblOffset val="100"/>
        <c:noMultiLvlLbl val="0"/>
      </c:catAx>
      <c:valAx>
        <c:axId val="11268879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&quot;€&quot;* #,##0.00_);_(&quot;€&quot;* \(#,##0.00\);_(&quot;€&quot;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126886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Audio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Graphiques!$H$14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Graphiques!$I$10:$AC$10</c15:sqref>
                  </c15:fullRef>
                </c:ext>
              </c:extLst>
              <c:f>Graphiques!$I$10:$AB$10</c:f>
              <c:strCache>
                <c:ptCount val="20"/>
                <c:pt idx="0">
                  <c:v>0-4 ans</c:v>
                </c:pt>
                <c:pt idx="1">
                  <c:v>5-9 ans</c:v>
                </c:pt>
                <c:pt idx="2">
                  <c:v>10-14 ans</c:v>
                </c:pt>
                <c:pt idx="3">
                  <c:v>15-19 ans</c:v>
                </c:pt>
                <c:pt idx="4">
                  <c:v>20-24 ans</c:v>
                </c:pt>
                <c:pt idx="5">
                  <c:v>25-29 ans</c:v>
                </c:pt>
                <c:pt idx="6">
                  <c:v>30-34 ans</c:v>
                </c:pt>
                <c:pt idx="7">
                  <c:v>35-39 ans</c:v>
                </c:pt>
                <c:pt idx="8">
                  <c:v>40-44 ans</c:v>
                </c:pt>
                <c:pt idx="9">
                  <c:v>45-49 ans</c:v>
                </c:pt>
                <c:pt idx="10">
                  <c:v>50-54 ans</c:v>
                </c:pt>
                <c:pt idx="11">
                  <c:v>55-59 ans</c:v>
                </c:pt>
                <c:pt idx="12">
                  <c:v>60-64 ans</c:v>
                </c:pt>
                <c:pt idx="13">
                  <c:v>65-69 ans</c:v>
                </c:pt>
                <c:pt idx="14">
                  <c:v>70-74 ans</c:v>
                </c:pt>
                <c:pt idx="15">
                  <c:v>75-79 ans</c:v>
                </c:pt>
                <c:pt idx="16">
                  <c:v>80-84 ans</c:v>
                </c:pt>
                <c:pt idx="17">
                  <c:v>85-89 ans</c:v>
                </c:pt>
                <c:pt idx="18">
                  <c:v>90-94 ans</c:v>
                </c:pt>
                <c:pt idx="19">
                  <c:v>95 et plus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Graphiques!$I$14:$AC$14</c15:sqref>
                  </c15:fullRef>
                </c:ext>
              </c:extLst>
              <c:f>Graphiques!$I$14:$AB$14</c:f>
              <c:numCache>
                <c:formatCode>_("€"* #,##0.00_);_("€"* \(#,##0.00\);_("€"* "-"??_);_(@_)</c:formatCode>
                <c:ptCount val="20"/>
                <c:pt idx="0">
                  <c:v>0.33663660538477652</c:v>
                </c:pt>
                <c:pt idx="1">
                  <c:v>0.60672976766764153</c:v>
                </c:pt>
                <c:pt idx="2">
                  <c:v>0.69024433872198143</c:v>
                </c:pt>
                <c:pt idx="3">
                  <c:v>0.83553580335452604</c:v>
                </c:pt>
                <c:pt idx="4">
                  <c:v>1.2138741054507074</c:v>
                </c:pt>
                <c:pt idx="5">
                  <c:v>1.6910927633085666</c:v>
                </c:pt>
                <c:pt idx="6">
                  <c:v>2.2044086111542986</c:v>
                </c:pt>
                <c:pt idx="7">
                  <c:v>3.307653755706113</c:v>
                </c:pt>
                <c:pt idx="8">
                  <c:v>5.0295616917343438</c:v>
                </c:pt>
                <c:pt idx="9">
                  <c:v>7.9038852841952609</c:v>
                </c:pt>
                <c:pt idx="10">
                  <c:v>12.168477445290659</c:v>
                </c:pt>
                <c:pt idx="11">
                  <c:v>19.696141695066011</c:v>
                </c:pt>
                <c:pt idx="12">
                  <c:v>28.306520595509298</c:v>
                </c:pt>
                <c:pt idx="13">
                  <c:v>43.196048997906026</c:v>
                </c:pt>
                <c:pt idx="14">
                  <c:v>66.143269373281569</c:v>
                </c:pt>
                <c:pt idx="15">
                  <c:v>101.44648396460911</c:v>
                </c:pt>
                <c:pt idx="16">
                  <c:v>135.82079074240781</c:v>
                </c:pt>
                <c:pt idx="17">
                  <c:v>164.43301364413009</c:v>
                </c:pt>
                <c:pt idx="18">
                  <c:v>176.21173274159867</c:v>
                </c:pt>
                <c:pt idx="19">
                  <c:v>264.01908128656351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D5F-4D79-9C6A-FAFE246093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29658816"/>
        <c:axId val="1312424624"/>
      </c:lineChart>
      <c:catAx>
        <c:axId val="6296588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12424624"/>
        <c:crosses val="autoZero"/>
        <c:auto val="1"/>
        <c:lblAlgn val="ctr"/>
        <c:lblOffset val="100"/>
        <c:noMultiLvlLbl val="0"/>
      </c:catAx>
      <c:valAx>
        <c:axId val="13124246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&quot;€&quot;* #,##0.00_);_(&quot;€&quot;* \(#,##0.00\);_(&quot;€&quot;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296588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Autres DM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Graphiques!$H$17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Graphiques!$I$16:$AC$16</c15:sqref>
                  </c15:fullRef>
                </c:ext>
              </c:extLst>
              <c:f>Graphiques!$I$16:$AB$16</c:f>
              <c:strCache>
                <c:ptCount val="20"/>
                <c:pt idx="0">
                  <c:v>0-4 ans</c:v>
                </c:pt>
                <c:pt idx="1">
                  <c:v>5-9 ans</c:v>
                </c:pt>
                <c:pt idx="2">
                  <c:v>10-14 ans</c:v>
                </c:pt>
                <c:pt idx="3">
                  <c:v>15-19 ans</c:v>
                </c:pt>
                <c:pt idx="4">
                  <c:v>20-24 ans</c:v>
                </c:pt>
                <c:pt idx="5">
                  <c:v>25-29 ans</c:v>
                </c:pt>
                <c:pt idx="6">
                  <c:v>30-34 ans</c:v>
                </c:pt>
                <c:pt idx="7">
                  <c:v>35-39 ans</c:v>
                </c:pt>
                <c:pt idx="8">
                  <c:v>40-44 ans</c:v>
                </c:pt>
                <c:pt idx="9">
                  <c:v>45-49 ans</c:v>
                </c:pt>
                <c:pt idx="10">
                  <c:v>50-54 ans</c:v>
                </c:pt>
                <c:pt idx="11">
                  <c:v>55-59 ans</c:v>
                </c:pt>
                <c:pt idx="12">
                  <c:v>60-64 ans</c:v>
                </c:pt>
                <c:pt idx="13">
                  <c:v>65-69 ans</c:v>
                </c:pt>
                <c:pt idx="14">
                  <c:v>70-74 ans</c:v>
                </c:pt>
                <c:pt idx="15">
                  <c:v>75-79 ans</c:v>
                </c:pt>
                <c:pt idx="16">
                  <c:v>80-84 ans</c:v>
                </c:pt>
                <c:pt idx="17">
                  <c:v>85-89 ans</c:v>
                </c:pt>
                <c:pt idx="18">
                  <c:v>90-94 ans</c:v>
                </c:pt>
                <c:pt idx="19">
                  <c:v>95 et plus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Graphiques!$I$17:$AC$17</c15:sqref>
                  </c15:fullRef>
                </c:ext>
              </c:extLst>
              <c:f>Graphiques!$I$17:$AB$17</c:f>
              <c:numCache>
                <c:formatCode>_("€"* #,##0.00_);_("€"* \(#,##0.00\);_("€"* "-"??_);_(@_)</c:formatCode>
                <c:ptCount val="20"/>
                <c:pt idx="0">
                  <c:v>17.603926631124491</c:v>
                </c:pt>
                <c:pt idx="1">
                  <c:v>10.772227397864011</c:v>
                </c:pt>
                <c:pt idx="2">
                  <c:v>18.795505535964082</c:v>
                </c:pt>
                <c:pt idx="3">
                  <c:v>16.569203877390599</c:v>
                </c:pt>
                <c:pt idx="4">
                  <c:v>17.414366712202451</c:v>
                </c:pt>
                <c:pt idx="5">
                  <c:v>22.555439075286841</c:v>
                </c:pt>
                <c:pt idx="6">
                  <c:v>26.127228286650777</c:v>
                </c:pt>
                <c:pt idx="7">
                  <c:v>27.515227516025625</c:v>
                </c:pt>
                <c:pt idx="8">
                  <c:v>28.399471376454525</c:v>
                </c:pt>
                <c:pt idx="9">
                  <c:v>33.096738834335021</c:v>
                </c:pt>
                <c:pt idx="10">
                  <c:v>37.617286134087365</c:v>
                </c:pt>
                <c:pt idx="11">
                  <c:v>42.087662188581703</c:v>
                </c:pt>
                <c:pt idx="12">
                  <c:v>41.98155843146769</c:v>
                </c:pt>
                <c:pt idx="13">
                  <c:v>46.583759150415098</c:v>
                </c:pt>
                <c:pt idx="14">
                  <c:v>51.6007377225556</c:v>
                </c:pt>
                <c:pt idx="15">
                  <c:v>60.015664485947717</c:v>
                </c:pt>
                <c:pt idx="16">
                  <c:v>65.13941953261758</c:v>
                </c:pt>
                <c:pt idx="17">
                  <c:v>73.72512426260019</c:v>
                </c:pt>
                <c:pt idx="18">
                  <c:v>90.056788215877475</c:v>
                </c:pt>
                <c:pt idx="19">
                  <c:v>179.56309991219103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714-45C5-8F5D-7C1560A042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70146896"/>
        <c:axId val="1070142096"/>
      </c:lineChart>
      <c:catAx>
        <c:axId val="1070146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070142096"/>
        <c:crosses val="autoZero"/>
        <c:auto val="1"/>
        <c:lblAlgn val="ctr"/>
        <c:lblOffset val="100"/>
        <c:noMultiLvlLbl val="0"/>
      </c:catAx>
      <c:valAx>
        <c:axId val="10701420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&quot;€&quot;* #,##0.00_);_(&quot;€&quot;* \(#,##0.00\);_(&quot;€&quot;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0701468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Dentaire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Graphiques!$H$20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Graphiques!$I$19:$AC$19</c15:sqref>
                  </c15:fullRef>
                </c:ext>
              </c:extLst>
              <c:f>Graphiques!$I$19:$AB$19</c:f>
              <c:strCache>
                <c:ptCount val="20"/>
                <c:pt idx="0">
                  <c:v>0-4 ans</c:v>
                </c:pt>
                <c:pt idx="1">
                  <c:v>5-9 ans</c:v>
                </c:pt>
                <c:pt idx="2">
                  <c:v>10-14 ans</c:v>
                </c:pt>
                <c:pt idx="3">
                  <c:v>15-19 ans</c:v>
                </c:pt>
                <c:pt idx="4">
                  <c:v>20-24 ans</c:v>
                </c:pt>
                <c:pt idx="5">
                  <c:v>25-29 ans</c:v>
                </c:pt>
                <c:pt idx="6">
                  <c:v>30-34 ans</c:v>
                </c:pt>
                <c:pt idx="7">
                  <c:v>35-39 ans</c:v>
                </c:pt>
                <c:pt idx="8">
                  <c:v>40-44 ans</c:v>
                </c:pt>
                <c:pt idx="9">
                  <c:v>45-49 ans</c:v>
                </c:pt>
                <c:pt idx="10">
                  <c:v>50-54 ans</c:v>
                </c:pt>
                <c:pt idx="11">
                  <c:v>55-59 ans</c:v>
                </c:pt>
                <c:pt idx="12">
                  <c:v>60-64 ans</c:v>
                </c:pt>
                <c:pt idx="13">
                  <c:v>65-69 ans</c:v>
                </c:pt>
                <c:pt idx="14">
                  <c:v>70-74 ans</c:v>
                </c:pt>
                <c:pt idx="15">
                  <c:v>75-79 ans</c:v>
                </c:pt>
                <c:pt idx="16">
                  <c:v>80-84 ans</c:v>
                </c:pt>
                <c:pt idx="17">
                  <c:v>85-89 ans</c:v>
                </c:pt>
                <c:pt idx="18">
                  <c:v>90-94 ans</c:v>
                </c:pt>
                <c:pt idx="19">
                  <c:v>95 et plus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Graphiques!$I$20:$AC$20</c15:sqref>
                  </c15:fullRef>
                </c:ext>
              </c:extLst>
              <c:f>Graphiques!$I$20:$AB$20</c:f>
              <c:numCache>
                <c:formatCode>_("€"* #,##0.00_);_("€"* \(#,##0.00\);_("€"* "-"??_);_(@_)</c:formatCode>
                <c:ptCount val="20"/>
                <c:pt idx="0">
                  <c:v>5.5160376073949102</c:v>
                </c:pt>
                <c:pt idx="1">
                  <c:v>73.442627650159224</c:v>
                </c:pt>
                <c:pt idx="2">
                  <c:v>288.29068572105996</c:v>
                </c:pt>
                <c:pt idx="3">
                  <c:v>175.06026470763243</c:v>
                </c:pt>
                <c:pt idx="4">
                  <c:v>48.573347617458666</c:v>
                </c:pt>
                <c:pt idx="5">
                  <c:v>66.876892232654328</c:v>
                </c:pt>
                <c:pt idx="6">
                  <c:v>81.628797905127215</c:v>
                </c:pt>
                <c:pt idx="7">
                  <c:v>95.539124717535032</c:v>
                </c:pt>
                <c:pt idx="8">
                  <c:v>113.06244527152526</c:v>
                </c:pt>
                <c:pt idx="9">
                  <c:v>137.96256356751923</c:v>
                </c:pt>
                <c:pt idx="10">
                  <c:v>164.80731022956763</c:v>
                </c:pt>
                <c:pt idx="11">
                  <c:v>194.4769365782152</c:v>
                </c:pt>
                <c:pt idx="12">
                  <c:v>198.87588760372955</c:v>
                </c:pt>
                <c:pt idx="13">
                  <c:v>200.50670160292722</c:v>
                </c:pt>
                <c:pt idx="14">
                  <c:v>198.87779022370623</c:v>
                </c:pt>
                <c:pt idx="15">
                  <c:v>210.41565006058681</c:v>
                </c:pt>
                <c:pt idx="16">
                  <c:v>208.31117053379802</c:v>
                </c:pt>
                <c:pt idx="17">
                  <c:v>181.57119258449578</c:v>
                </c:pt>
                <c:pt idx="18">
                  <c:v>141.58173536823398</c:v>
                </c:pt>
                <c:pt idx="19">
                  <c:v>153.53667746487628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09D-4FFC-A6BF-8090ACF31F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29119888"/>
        <c:axId val="1529120848"/>
      </c:lineChart>
      <c:catAx>
        <c:axId val="15291198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529120848"/>
        <c:crosses val="autoZero"/>
        <c:auto val="1"/>
        <c:lblAlgn val="ctr"/>
        <c:lblOffset val="100"/>
        <c:noMultiLvlLbl val="0"/>
      </c:catAx>
      <c:valAx>
        <c:axId val="15291208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&quot;€&quot;* #,##0.00_);_(&quot;€&quot;* \(#,##0.00\);_(&quot;€&quot;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5291198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Autres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Graphiques!$H$23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Graphiques!$I$22:$AC$22</c15:sqref>
                  </c15:fullRef>
                </c:ext>
              </c:extLst>
              <c:f>Graphiques!$I$22:$AB$22</c:f>
              <c:strCache>
                <c:ptCount val="20"/>
                <c:pt idx="0">
                  <c:v>0-4 ans</c:v>
                </c:pt>
                <c:pt idx="1">
                  <c:v>5-9 ans</c:v>
                </c:pt>
                <c:pt idx="2">
                  <c:v>10-14 ans</c:v>
                </c:pt>
                <c:pt idx="3">
                  <c:v>15-19 ans</c:v>
                </c:pt>
                <c:pt idx="4">
                  <c:v>20-24 ans</c:v>
                </c:pt>
                <c:pt idx="5">
                  <c:v>25-29 ans</c:v>
                </c:pt>
                <c:pt idx="6">
                  <c:v>30-34 ans</c:v>
                </c:pt>
                <c:pt idx="7">
                  <c:v>35-39 ans</c:v>
                </c:pt>
                <c:pt idx="8">
                  <c:v>40-44 ans</c:v>
                </c:pt>
                <c:pt idx="9">
                  <c:v>45-49 ans</c:v>
                </c:pt>
                <c:pt idx="10">
                  <c:v>50-54 ans</c:v>
                </c:pt>
                <c:pt idx="11">
                  <c:v>55-59 ans</c:v>
                </c:pt>
                <c:pt idx="12">
                  <c:v>60-64 ans</c:v>
                </c:pt>
                <c:pt idx="13">
                  <c:v>65-69 ans</c:v>
                </c:pt>
                <c:pt idx="14">
                  <c:v>70-74 ans</c:v>
                </c:pt>
                <c:pt idx="15">
                  <c:v>75-79 ans</c:v>
                </c:pt>
                <c:pt idx="16">
                  <c:v>80-84 ans</c:v>
                </c:pt>
                <c:pt idx="17">
                  <c:v>85-89 ans</c:v>
                </c:pt>
                <c:pt idx="18">
                  <c:v>90-94 ans</c:v>
                </c:pt>
                <c:pt idx="19">
                  <c:v>95 et plus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Graphiques!$I$23:$AC$23</c15:sqref>
                  </c15:fullRef>
                </c:ext>
              </c:extLst>
              <c:f>Graphiques!$I$23:$AB$23</c:f>
              <c:numCache>
                <c:formatCode>_("€"* #,##0.00_);_("€"* \(#,##0.00\);_("€"* "-"??_);_(@_)</c:formatCode>
                <c:ptCount val="20"/>
                <c:pt idx="0">
                  <c:v>5.63922532690263</c:v>
                </c:pt>
                <c:pt idx="1">
                  <c:v>6.9893960316375097</c:v>
                </c:pt>
                <c:pt idx="2">
                  <c:v>6.9456242190492548</c:v>
                </c:pt>
                <c:pt idx="3">
                  <c:v>11.693029439125567</c:v>
                </c:pt>
                <c:pt idx="4">
                  <c:v>17.398922227768217</c:v>
                </c:pt>
                <c:pt idx="5">
                  <c:v>25.052048509714577</c:v>
                </c:pt>
                <c:pt idx="6">
                  <c:v>27.469296007542201</c:v>
                </c:pt>
                <c:pt idx="7">
                  <c:v>24.792793469690711</c:v>
                </c:pt>
                <c:pt idx="8">
                  <c:v>21.358178977248624</c:v>
                </c:pt>
                <c:pt idx="9">
                  <c:v>21.240076370916341</c:v>
                </c:pt>
                <c:pt idx="10">
                  <c:v>22.194238243332059</c:v>
                </c:pt>
                <c:pt idx="11">
                  <c:v>23.521726329895809</c:v>
                </c:pt>
                <c:pt idx="12">
                  <c:v>24.775591440817522</c:v>
                </c:pt>
                <c:pt idx="13">
                  <c:v>30.166356364039689</c:v>
                </c:pt>
                <c:pt idx="14">
                  <c:v>34.352919604336726</c:v>
                </c:pt>
                <c:pt idx="15">
                  <c:v>39.777202797705215</c:v>
                </c:pt>
                <c:pt idx="16">
                  <c:v>40.204897350385998</c:v>
                </c:pt>
                <c:pt idx="17">
                  <c:v>40.850366899356239</c:v>
                </c:pt>
                <c:pt idx="18">
                  <c:v>46.33612006642425</c:v>
                </c:pt>
                <c:pt idx="19">
                  <c:v>90.532202558438456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C9A-4FB5-8D6E-923028482F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70149296"/>
        <c:axId val="1070137296"/>
      </c:lineChart>
      <c:catAx>
        <c:axId val="10701492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070137296"/>
        <c:crosses val="autoZero"/>
        <c:auto val="1"/>
        <c:lblAlgn val="ctr"/>
        <c:lblOffset val="100"/>
        <c:noMultiLvlLbl val="0"/>
      </c:catAx>
      <c:valAx>
        <c:axId val="10701372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&quot;€&quot;* #,##0.00_);_(&quot;€&quot;* \(#,##0.00\);_(&quot;€&quot;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0701492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Total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Graphiques!$H$26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Graphiques!$I$25:$AC$25</c15:sqref>
                  </c15:fullRef>
                </c:ext>
              </c:extLst>
              <c:f>Graphiques!$I$25:$AB$25</c:f>
              <c:strCache>
                <c:ptCount val="20"/>
                <c:pt idx="0">
                  <c:v>0-4 ans</c:v>
                </c:pt>
                <c:pt idx="1">
                  <c:v>5-9 ans</c:v>
                </c:pt>
                <c:pt idx="2">
                  <c:v>10-14 ans</c:v>
                </c:pt>
                <c:pt idx="3">
                  <c:v>15-19 ans</c:v>
                </c:pt>
                <c:pt idx="4">
                  <c:v>20-24 ans</c:v>
                </c:pt>
                <c:pt idx="5">
                  <c:v>25-29 ans</c:v>
                </c:pt>
                <c:pt idx="6">
                  <c:v>30-34 ans</c:v>
                </c:pt>
                <c:pt idx="7">
                  <c:v>35-39 ans</c:v>
                </c:pt>
                <c:pt idx="8">
                  <c:v>40-44 ans</c:v>
                </c:pt>
                <c:pt idx="9">
                  <c:v>45-49 ans</c:v>
                </c:pt>
                <c:pt idx="10">
                  <c:v>50-54 ans</c:v>
                </c:pt>
                <c:pt idx="11">
                  <c:v>55-59 ans</c:v>
                </c:pt>
                <c:pt idx="12">
                  <c:v>60-64 ans</c:v>
                </c:pt>
                <c:pt idx="13">
                  <c:v>65-69 ans</c:v>
                </c:pt>
                <c:pt idx="14">
                  <c:v>70-74 ans</c:v>
                </c:pt>
                <c:pt idx="15">
                  <c:v>75-79 ans</c:v>
                </c:pt>
                <c:pt idx="16">
                  <c:v>80-84 ans</c:v>
                </c:pt>
                <c:pt idx="17">
                  <c:v>85-89 ans</c:v>
                </c:pt>
                <c:pt idx="18">
                  <c:v>90-94 ans</c:v>
                </c:pt>
                <c:pt idx="19">
                  <c:v>95 et plus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Graphiques!$I$26:$AC$26</c15:sqref>
                  </c15:fullRef>
                </c:ext>
              </c:extLst>
              <c:f>Graphiques!$I$26:$AB$26</c:f>
              <c:numCache>
                <c:formatCode>_("€"* #,##0.00_);_("€"* \(#,##0.00\);_("€"* "-"??_);_(@_)</c:formatCode>
                <c:ptCount val="20"/>
                <c:pt idx="0">
                  <c:v>278.87948626083084</c:v>
                </c:pt>
                <c:pt idx="1">
                  <c:v>321.95966279500277</c:v>
                </c:pt>
                <c:pt idx="2">
                  <c:v>545.73621820353492</c:v>
                </c:pt>
                <c:pt idx="3">
                  <c:v>429.48905065962981</c:v>
                </c:pt>
                <c:pt idx="4">
                  <c:v>314.73159061738704</c:v>
                </c:pt>
                <c:pt idx="5">
                  <c:v>388.10922449081028</c:v>
                </c:pt>
                <c:pt idx="6">
                  <c:v>425.5657374965582</c:v>
                </c:pt>
                <c:pt idx="7">
                  <c:v>447.73490641470431</c:v>
                </c:pt>
                <c:pt idx="8">
                  <c:v>501.52082741510105</c:v>
                </c:pt>
                <c:pt idx="9">
                  <c:v>630.4069424643601</c:v>
                </c:pt>
                <c:pt idx="10">
                  <c:v>690.21021535790624</c:v>
                </c:pt>
                <c:pt idx="11">
                  <c:v>742.82074974172826</c:v>
                </c:pt>
                <c:pt idx="12">
                  <c:v>729.74461354395794</c:v>
                </c:pt>
                <c:pt idx="13">
                  <c:v>778.07658684947853</c:v>
                </c:pt>
                <c:pt idx="14">
                  <c:v>838.90010323300714</c:v>
                </c:pt>
                <c:pt idx="15">
                  <c:v>962.91742809693687</c:v>
                </c:pt>
                <c:pt idx="16">
                  <c:v>1015.2414769530643</c:v>
                </c:pt>
                <c:pt idx="17">
                  <c:v>1022.7298700241655</c:v>
                </c:pt>
                <c:pt idx="18">
                  <c:v>1063.0780178332973</c:v>
                </c:pt>
                <c:pt idx="19">
                  <c:v>1779.8406974467284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701-4AB5-99EB-FDAECAA0D8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17482512"/>
        <c:axId val="1317483952"/>
      </c:lineChart>
      <c:catAx>
        <c:axId val="13174825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17483952"/>
        <c:crosses val="autoZero"/>
        <c:auto val="1"/>
        <c:lblAlgn val="ctr"/>
        <c:lblOffset val="100"/>
        <c:noMultiLvlLbl val="0"/>
      </c:catAx>
      <c:valAx>
        <c:axId val="13174839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&quot;€&quot;* #,##0.00_);_(&quot;€&quot;* \(#,##0.00\);_(&quot;€&quot;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174825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149412</xdr:rowOff>
    </xdr:from>
    <xdr:to>
      <xdr:col>6</xdr:col>
      <xdr:colOff>709706</xdr:colOff>
      <xdr:row>11</xdr:row>
      <xdr:rowOff>167984</xdr:rowOff>
    </xdr:to>
    <xdr:graphicFrame macro="">
      <xdr:nvGraphicFramePr>
        <xdr:cNvPr id="2" name="Graphique 2">
          <a:extLst>
            <a:ext uri="{FF2B5EF4-FFF2-40B4-BE49-F238E27FC236}">
              <a16:creationId xmlns:a16="http://schemas.microsoft.com/office/drawing/2014/main" id="{AC97698A-7287-B35D-E1C6-D8797CD54B2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12</xdr:row>
      <xdr:rowOff>130734</xdr:rowOff>
    </xdr:from>
    <xdr:to>
      <xdr:col>6</xdr:col>
      <xdr:colOff>681690</xdr:colOff>
      <xdr:row>23</xdr:row>
      <xdr:rowOff>127393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D62547D9-FF95-C2A8-184D-84476B13222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25</xdr:row>
      <xdr:rowOff>9338</xdr:rowOff>
    </xdr:from>
    <xdr:to>
      <xdr:col>6</xdr:col>
      <xdr:colOff>728382</xdr:colOff>
      <xdr:row>39</xdr:row>
      <xdr:rowOff>139301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9CE55368-AD8F-9D74-E308-517652071B2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40</xdr:row>
      <xdr:rowOff>9338</xdr:rowOff>
    </xdr:from>
    <xdr:to>
      <xdr:col>6</xdr:col>
      <xdr:colOff>719044</xdr:colOff>
      <xdr:row>56</xdr:row>
      <xdr:rowOff>32144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F61E2CC7-6D91-1C87-986B-9CA51C9E2EA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57</xdr:row>
      <xdr:rowOff>93383</xdr:rowOff>
    </xdr:from>
    <xdr:to>
      <xdr:col>6</xdr:col>
      <xdr:colOff>709706</xdr:colOff>
      <xdr:row>73</xdr:row>
      <xdr:rowOff>91675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3936ADA6-F658-1D54-871F-70DE02D3F2D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74</xdr:row>
      <xdr:rowOff>65369</xdr:rowOff>
    </xdr:from>
    <xdr:to>
      <xdr:col>6</xdr:col>
      <xdr:colOff>728382</xdr:colOff>
      <xdr:row>91</xdr:row>
      <xdr:rowOff>151211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22FCD23-07B0-6066-B1EE-F2A9686D936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92</xdr:row>
      <xdr:rowOff>121397</xdr:rowOff>
    </xdr:from>
    <xdr:to>
      <xdr:col>7</xdr:col>
      <xdr:colOff>9338</xdr:colOff>
      <xdr:row>110</xdr:row>
      <xdr:rowOff>127395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94A04B03-6F0C-B496-EBD0-25FD4BB0262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0</xdr:colOff>
      <xdr:row>111</xdr:row>
      <xdr:rowOff>56030</xdr:rowOff>
    </xdr:from>
    <xdr:to>
      <xdr:col>6</xdr:col>
      <xdr:colOff>775074</xdr:colOff>
      <xdr:row>128</xdr:row>
      <xdr:rowOff>32143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748FADC5-A42C-FBDE-37A6-9620B32483F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129</xdr:row>
      <xdr:rowOff>18677</xdr:rowOff>
    </xdr:from>
    <xdr:to>
      <xdr:col>6</xdr:col>
      <xdr:colOff>775074</xdr:colOff>
      <xdr:row>144</xdr:row>
      <xdr:rowOff>115487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F58E20FA-9DC1-AC29-E767-82B2C22D3C6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9277684" cy="6042526"/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C8A81419-D74B-41A2-B1DF-60835505678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0.95264</cdr:y>
    </cdr:from>
    <cdr:to>
      <cdr:x>0.09833</cdr:x>
      <cdr:y>1</cdr:y>
    </cdr:to>
    <cdr:sp macro="" textlink="">
      <cdr:nvSpPr>
        <cdr:cNvPr id="2" name="ZoneTexte 1">
          <a:extLst xmlns:a="http://schemas.openxmlformats.org/drawingml/2006/main">
            <a:ext uri="{FF2B5EF4-FFF2-40B4-BE49-F238E27FC236}">
              <a16:creationId xmlns:a16="http://schemas.microsoft.com/office/drawing/2014/main" id="{F48CFBD6-A793-B49D-7AE5-A005CD010B01}"/>
            </a:ext>
          </a:extLst>
        </cdr:cNvPr>
        <cdr:cNvSpPr txBox="1"/>
      </cdr:nvSpPr>
      <cdr:spPr>
        <a:xfrm xmlns:a="http://schemas.openxmlformats.org/drawingml/2006/main">
          <a:off x="0" y="5775426"/>
          <a:ext cx="913600" cy="28715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fr-FR" sz="1100">
              <a:effectLst/>
              <a:latin typeface="+mn-lt"/>
              <a:ea typeface="+mn-ea"/>
              <a:cs typeface="+mn-cs"/>
            </a:rPr>
            <a:t>Source : SNDS - traitements FNMF</a:t>
          </a:r>
          <a:endParaRPr lang="fr-FR" sz="1100"/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10559142" cy="6042526"/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B38BB901-0DB8-4B93-A315-27B836667AF4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</cdr:x>
      <cdr:y>0.95264</cdr:y>
    </cdr:from>
    <cdr:to>
      <cdr:x>0.09833</cdr:x>
      <cdr:y>1</cdr:y>
    </cdr:to>
    <cdr:sp macro="" textlink="">
      <cdr:nvSpPr>
        <cdr:cNvPr id="2" name="ZoneTexte 1">
          <a:extLst xmlns:a="http://schemas.openxmlformats.org/drawingml/2006/main">
            <a:ext uri="{FF2B5EF4-FFF2-40B4-BE49-F238E27FC236}">
              <a16:creationId xmlns:a16="http://schemas.microsoft.com/office/drawing/2014/main" id="{F48CFBD6-A793-B49D-7AE5-A005CD010B01}"/>
            </a:ext>
          </a:extLst>
        </cdr:cNvPr>
        <cdr:cNvSpPr txBox="1"/>
      </cdr:nvSpPr>
      <cdr:spPr>
        <a:xfrm xmlns:a="http://schemas.openxmlformats.org/drawingml/2006/main">
          <a:off x="0" y="5775426"/>
          <a:ext cx="913600" cy="28715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fr-FR" sz="1100">
              <a:effectLst/>
              <a:latin typeface="+mn-lt"/>
              <a:ea typeface="+mn-ea"/>
              <a:cs typeface="+mn-cs"/>
            </a:rPr>
            <a:t>Source : SNDS - traitements FNMF</a:t>
          </a:r>
          <a:endParaRPr lang="fr-FR" sz="1100"/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9277684" cy="6042526"/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CF988328-51E8-4662-B25A-0F18AE44FEF6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</cdr:x>
      <cdr:y>0.95264</cdr:y>
    </cdr:from>
    <cdr:to>
      <cdr:x>0.09833</cdr:x>
      <cdr:y>1</cdr:y>
    </cdr:to>
    <cdr:sp macro="" textlink="">
      <cdr:nvSpPr>
        <cdr:cNvPr id="2" name="ZoneTexte 1">
          <a:extLst xmlns:a="http://schemas.openxmlformats.org/drawingml/2006/main">
            <a:ext uri="{FF2B5EF4-FFF2-40B4-BE49-F238E27FC236}">
              <a16:creationId xmlns:a16="http://schemas.microsoft.com/office/drawing/2014/main" id="{F48CFBD6-A793-B49D-7AE5-A005CD010B01}"/>
            </a:ext>
          </a:extLst>
        </cdr:cNvPr>
        <cdr:cNvSpPr txBox="1"/>
      </cdr:nvSpPr>
      <cdr:spPr>
        <a:xfrm xmlns:a="http://schemas.openxmlformats.org/drawingml/2006/main">
          <a:off x="0" y="5775426"/>
          <a:ext cx="913600" cy="28715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fr-FR" sz="1100">
              <a:effectLst/>
              <a:latin typeface="+mn-lt"/>
              <a:ea typeface="+mn-ea"/>
              <a:cs typeface="+mn-cs"/>
            </a:rPr>
            <a:t>Source : SNDS - traitements FNMF</a:t>
          </a:r>
          <a:endParaRPr lang="fr-FR" sz="1100"/>
        </a:p>
      </cdr:txBody>
    </cdr:sp>
  </cdr:relSizeAnchor>
</c:userShape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62"/>
  <sheetViews>
    <sheetView tabSelected="1" topLeftCell="A23" zoomScale="80" zoomScaleNormal="80" workbookViewId="0">
      <selection activeCell="A58" sqref="A58:XFD59"/>
    </sheetView>
  </sheetViews>
  <sheetFormatPr baseColWidth="10" defaultColWidth="9" defaultRowHeight="13.8" x14ac:dyDescent="0.25"/>
  <cols>
    <col min="1" max="1" width="53.44140625" style="1" bestFit="1" customWidth="1"/>
    <col min="2" max="2" width="12.6640625" style="1" bestFit="1" customWidth="1"/>
    <col min="3" max="22" width="13.77734375" style="1" bestFit="1" customWidth="1"/>
    <col min="23" max="23" width="15.5546875" style="1" bestFit="1" customWidth="1"/>
    <col min="24" max="43" width="9" style="1"/>
    <col min="44" max="44" width="10.109375" style="1" bestFit="1" customWidth="1"/>
    <col min="45" max="16384" width="9" style="1"/>
  </cols>
  <sheetData>
    <row r="1" spans="1:22" ht="39" customHeight="1" thickBot="1" x14ac:dyDescent="0.45">
      <c r="A1" s="23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5"/>
    </row>
    <row r="3" spans="1:22" x14ac:dyDescent="0.25">
      <c r="A3" s="13" t="s">
        <v>1</v>
      </c>
      <c r="B3" s="14" t="s">
        <v>2</v>
      </c>
      <c r="C3" s="14" t="s">
        <v>3</v>
      </c>
      <c r="D3" s="14" t="s">
        <v>4</v>
      </c>
      <c r="E3" s="14" t="s">
        <v>5</v>
      </c>
      <c r="F3" s="14" t="s">
        <v>6</v>
      </c>
      <c r="G3" s="14" t="s">
        <v>7</v>
      </c>
      <c r="H3" s="14" t="s">
        <v>8</v>
      </c>
      <c r="I3" s="14" t="s">
        <v>9</v>
      </c>
      <c r="J3" s="14" t="s">
        <v>10</v>
      </c>
      <c r="K3" s="14" t="s">
        <v>11</v>
      </c>
      <c r="L3" s="14" t="s">
        <v>12</v>
      </c>
      <c r="M3" s="14" t="s">
        <v>13</v>
      </c>
      <c r="N3" s="14" t="s">
        <v>14</v>
      </c>
      <c r="O3" s="14" t="s">
        <v>15</v>
      </c>
      <c r="P3" s="14" t="s">
        <v>16</v>
      </c>
      <c r="Q3" s="14" t="s">
        <v>17</v>
      </c>
      <c r="R3" s="14" t="s">
        <v>18</v>
      </c>
      <c r="S3" s="14" t="s">
        <v>19</v>
      </c>
      <c r="T3" s="14" t="s">
        <v>20</v>
      </c>
      <c r="U3" s="14" t="s">
        <v>21</v>
      </c>
      <c r="V3" s="14" t="s">
        <v>22</v>
      </c>
    </row>
    <row r="4" spans="1:22" ht="14.4" x14ac:dyDescent="0.3">
      <c r="A4" s="15" t="s">
        <v>23</v>
      </c>
      <c r="B4" s="20">
        <v>63.971963074444091</v>
      </c>
      <c r="C4" s="20">
        <v>14.074776943780691</v>
      </c>
      <c r="D4" s="20">
        <v>26.512017709054788</v>
      </c>
      <c r="E4" s="20">
        <v>25.738763513232794</v>
      </c>
      <c r="F4" s="20">
        <v>22.836061784280396</v>
      </c>
      <c r="G4" s="20">
        <v>26.413295812433198</v>
      </c>
      <c r="H4" s="20">
        <v>28.426549794336019</v>
      </c>
      <c r="I4" s="20">
        <v>31.891040678271672</v>
      </c>
      <c r="J4" s="20">
        <v>34.442325690568417</v>
      </c>
      <c r="K4" s="20">
        <v>38.787944451315134</v>
      </c>
      <c r="L4" s="20">
        <v>40.913744807612581</v>
      </c>
      <c r="M4" s="20">
        <v>45.394887430131853</v>
      </c>
      <c r="N4" s="20">
        <v>46.23195138535246</v>
      </c>
      <c r="O4" s="20">
        <v>62.33014023913298</v>
      </c>
      <c r="P4" s="20">
        <v>70.542910892996801</v>
      </c>
      <c r="Q4" s="20">
        <v>84.29790495888443</v>
      </c>
      <c r="R4" s="20">
        <v>90.855664670659607</v>
      </c>
      <c r="S4" s="20">
        <v>96.662138396267167</v>
      </c>
      <c r="T4" s="20">
        <v>107.60083412370311</v>
      </c>
      <c r="U4" s="20">
        <v>191.69578260691378</v>
      </c>
      <c r="V4" s="20">
        <v>43.998209750874366</v>
      </c>
    </row>
    <row r="5" spans="1:22" ht="14.4" x14ac:dyDescent="0.3">
      <c r="A5" s="15" t="s">
        <v>24</v>
      </c>
      <c r="B5" s="20">
        <v>26.928243980028647</v>
      </c>
      <c r="C5" s="20">
        <v>14.198472624124522</v>
      </c>
      <c r="D5" s="20">
        <v>14.660585669240579</v>
      </c>
      <c r="E5" s="20">
        <v>9.9413992518625172</v>
      </c>
      <c r="F5" s="20">
        <v>9.6481133216343444</v>
      </c>
      <c r="G5" s="20">
        <v>11.505855932876187</v>
      </c>
      <c r="H5" s="20">
        <v>12.553028329017296</v>
      </c>
      <c r="I5" s="20">
        <v>13.610979467724993</v>
      </c>
      <c r="J5" s="20">
        <v>14.004631764373768</v>
      </c>
      <c r="K5" s="20">
        <v>15.262897845675669</v>
      </c>
      <c r="L5" s="20">
        <v>16.39001219579692</v>
      </c>
      <c r="M5" s="20">
        <v>19.056027698646329</v>
      </c>
      <c r="N5" s="20">
        <v>20.834627820198563</v>
      </c>
      <c r="O5" s="20">
        <v>24.973930818603119</v>
      </c>
      <c r="P5" s="20">
        <v>28.688540709885821</v>
      </c>
      <c r="Q5" s="20">
        <v>33.742353933018158</v>
      </c>
      <c r="R5" s="20">
        <v>36.608473776883393</v>
      </c>
      <c r="S5" s="20">
        <v>36.586680823240783</v>
      </c>
      <c r="T5" s="20">
        <v>38.598669320721207</v>
      </c>
      <c r="U5" s="20">
        <v>63.012743965170863</v>
      </c>
      <c r="V5" s="20">
        <v>18.901775876656888</v>
      </c>
    </row>
    <row r="6" spans="1:22" ht="14.4" x14ac:dyDescent="0.3">
      <c r="A6" s="15" t="s">
        <v>25</v>
      </c>
      <c r="B6" s="20">
        <v>1.5748877404054547</v>
      </c>
      <c r="C6" s="20">
        <v>2.2316809392954524</v>
      </c>
      <c r="D6" s="20">
        <v>4.1082906690409118</v>
      </c>
      <c r="E6" s="20">
        <v>4.8461201803731484</v>
      </c>
      <c r="F6" s="20">
        <v>4.3402496180735479</v>
      </c>
      <c r="G6" s="20">
        <v>5.1217897576732048</v>
      </c>
      <c r="H6" s="20">
        <v>5.4609221858221542</v>
      </c>
      <c r="I6" s="20">
        <v>5.8033716316751391</v>
      </c>
      <c r="J6" s="20">
        <v>5.6770030064644139</v>
      </c>
      <c r="K6" s="20">
        <v>5.8183758015678695</v>
      </c>
      <c r="L6" s="20">
        <v>5.7274448028085612</v>
      </c>
      <c r="M6" s="20">
        <v>6.1810564357658775</v>
      </c>
      <c r="N6" s="20">
        <v>6.2357695893796787</v>
      </c>
      <c r="O6" s="20">
        <v>6.9776587976721869</v>
      </c>
      <c r="P6" s="20">
        <v>7.872844212909917</v>
      </c>
      <c r="Q6" s="20">
        <v>9.2670482009155712</v>
      </c>
      <c r="R6" s="20">
        <v>10.416520010259259</v>
      </c>
      <c r="S6" s="20">
        <v>11.163777107816905</v>
      </c>
      <c r="T6" s="20">
        <v>12.73964811409494</v>
      </c>
      <c r="U6" s="20">
        <v>22.920496903004292</v>
      </c>
      <c r="V6" s="20">
        <v>5.9068168673357757</v>
      </c>
    </row>
    <row r="7" spans="1:22" ht="14.4" x14ac:dyDescent="0.3">
      <c r="A7" s="15" t="s">
        <v>26</v>
      </c>
      <c r="B7" s="20">
        <v>0.90658726477392149</v>
      </c>
      <c r="C7" s="20">
        <v>0.4300416889092587</v>
      </c>
      <c r="D7" s="20">
        <v>0.28937228376924257</v>
      </c>
      <c r="E7" s="20">
        <v>0.19292551516895109</v>
      </c>
      <c r="F7" s="20">
        <v>0.17652323463189473</v>
      </c>
      <c r="G7" s="20">
        <v>0.2133341868379624</v>
      </c>
      <c r="H7" s="20">
        <v>0.23808606189597939</v>
      </c>
      <c r="I7" s="20">
        <v>0.24901023972155162</v>
      </c>
      <c r="J7" s="20">
        <v>0.23890919598693616</v>
      </c>
      <c r="K7" s="20">
        <v>0.25041885893842164</v>
      </c>
      <c r="L7" s="20">
        <v>0.26517605040725972</v>
      </c>
      <c r="M7" s="20">
        <v>0.28814554156286631</v>
      </c>
      <c r="N7" s="20">
        <v>0.3223353067346772</v>
      </c>
      <c r="O7" s="20">
        <v>0.50140172227250956</v>
      </c>
      <c r="P7" s="20">
        <v>0.57507110213473311</v>
      </c>
      <c r="Q7" s="20">
        <v>0.71599529753136881</v>
      </c>
      <c r="R7" s="20">
        <v>0.82266841914004518</v>
      </c>
      <c r="S7" s="20">
        <v>0.79246845990268289</v>
      </c>
      <c r="T7" s="20">
        <v>0.81421699408560466</v>
      </c>
      <c r="U7" s="20">
        <v>1.298379126347039</v>
      </c>
      <c r="V7" s="20">
        <v>0.38006107258500005</v>
      </c>
    </row>
    <row r="8" spans="1:22" ht="14.4" x14ac:dyDescent="0.3">
      <c r="A8" s="15" t="s">
        <v>27</v>
      </c>
      <c r="B8" s="20">
        <v>6.3738886805608921</v>
      </c>
      <c r="C8" s="20">
        <v>1.7115447486852218</v>
      </c>
      <c r="D8" s="20">
        <v>1.4337383032878677</v>
      </c>
      <c r="E8" s="20">
        <v>2.0664005616939658</v>
      </c>
      <c r="F8" s="20">
        <v>2.3037166388749037</v>
      </c>
      <c r="G8" s="20">
        <v>2.6463829324240646</v>
      </c>
      <c r="H8" s="20">
        <v>2.8687276637693997</v>
      </c>
      <c r="I8" s="20">
        <v>3.1445096826412837</v>
      </c>
      <c r="J8" s="20">
        <v>3.3060931462146903</v>
      </c>
      <c r="K8" s="20">
        <v>3.6384527995856151</v>
      </c>
      <c r="L8" s="20">
        <v>3.8723101082342031</v>
      </c>
      <c r="M8" s="20">
        <v>4.1661724628977117</v>
      </c>
      <c r="N8" s="20">
        <v>4.0684850782426389</v>
      </c>
      <c r="O8" s="20">
        <v>4.5985458688587704</v>
      </c>
      <c r="P8" s="20">
        <v>9.9011154592735799</v>
      </c>
      <c r="Q8" s="20">
        <v>11.600713914816813</v>
      </c>
      <c r="R8" s="20">
        <v>12.139799252681609</v>
      </c>
      <c r="S8" s="20">
        <v>12.274078334396782</v>
      </c>
      <c r="T8" s="20">
        <v>13.287271187914545</v>
      </c>
      <c r="U8" s="20">
        <v>24.788649497672015</v>
      </c>
      <c r="V8" s="20">
        <v>4.6733512341651569</v>
      </c>
    </row>
    <row r="9" spans="1:22" ht="14.4" x14ac:dyDescent="0.3">
      <c r="A9" s="15" t="s">
        <v>28</v>
      </c>
      <c r="B9" s="20">
        <v>7.7889842631812083E-3</v>
      </c>
      <c r="C9" s="20">
        <v>2.4036604168394572E-2</v>
      </c>
      <c r="D9" s="20">
        <v>0.30539477340633758</v>
      </c>
      <c r="E9" s="20">
        <v>0.44126395101998733</v>
      </c>
      <c r="F9" s="20">
        <v>0.38252454841352812</v>
      </c>
      <c r="G9" s="20">
        <v>0.45563435990321072</v>
      </c>
      <c r="H9" s="20">
        <v>0.29789453536763427</v>
      </c>
      <c r="I9" s="20">
        <v>0.25668744488819201</v>
      </c>
      <c r="J9" s="20">
        <v>0.21549602945828383</v>
      </c>
      <c r="K9" s="20">
        <v>0.31130691710330177</v>
      </c>
      <c r="L9" s="20">
        <v>0.23421275098271918</v>
      </c>
      <c r="M9" s="20">
        <v>0.26192317049166475</v>
      </c>
      <c r="N9" s="20">
        <v>0.32261120505569924</v>
      </c>
      <c r="O9" s="20">
        <v>1.0863546025236295</v>
      </c>
      <c r="P9" s="20">
        <v>1.1353925641264868</v>
      </c>
      <c r="Q9" s="20">
        <v>1.2956270018619616</v>
      </c>
      <c r="R9" s="20">
        <v>1.148603840488015</v>
      </c>
      <c r="S9" s="20">
        <v>0.91210563371090814</v>
      </c>
      <c r="T9" s="20">
        <v>0.66298856248930271</v>
      </c>
      <c r="U9" s="20">
        <v>0.74408942487318441</v>
      </c>
      <c r="V9" s="20">
        <v>0.47251212434540668</v>
      </c>
    </row>
    <row r="10" spans="1:22" ht="14.4" x14ac:dyDescent="0.3">
      <c r="A10" s="15" t="s">
        <v>29</v>
      </c>
      <c r="B10" s="20">
        <v>44.284105819643145</v>
      </c>
      <c r="C10" s="20">
        <v>21.914792063248683</v>
      </c>
      <c r="D10" s="20">
        <v>19.432232924373295</v>
      </c>
      <c r="E10" s="20">
        <v>24.63103502001719</v>
      </c>
      <c r="F10" s="20">
        <v>27.668282357874602</v>
      </c>
      <c r="G10" s="20">
        <v>28.666154267496676</v>
      </c>
      <c r="H10" s="20">
        <v>27.952957776987539</v>
      </c>
      <c r="I10" s="20">
        <v>27.921603498580186</v>
      </c>
      <c r="J10" s="20">
        <v>27.382384448115964</v>
      </c>
      <c r="K10" s="20">
        <v>28.112211441115811</v>
      </c>
      <c r="L10" s="20">
        <v>27.464214531530395</v>
      </c>
      <c r="M10" s="20">
        <v>26.724135463226077</v>
      </c>
      <c r="N10" s="20">
        <v>23.388414807551591</v>
      </c>
      <c r="O10" s="20">
        <v>22.678180055397576</v>
      </c>
      <c r="P10" s="20">
        <v>22.522317912715643</v>
      </c>
      <c r="Q10" s="20">
        <v>23.818340339819219</v>
      </c>
      <c r="R10" s="20">
        <v>22.233291109105142</v>
      </c>
      <c r="S10" s="20">
        <v>19.635963729156813</v>
      </c>
      <c r="T10" s="20">
        <v>18.452932305223417</v>
      </c>
      <c r="U10" s="20">
        <v>30.569273280395901</v>
      </c>
      <c r="V10" s="20">
        <v>25.966929545014004</v>
      </c>
    </row>
    <row r="11" spans="1:22" ht="14.4" x14ac:dyDescent="0.3">
      <c r="A11" s="15" t="s">
        <v>30</v>
      </c>
      <c r="B11" s="20">
        <v>23.955474565720561</v>
      </c>
      <c r="C11" s="20">
        <v>17.006872650430534</v>
      </c>
      <c r="D11" s="20">
        <v>17.878292194097622</v>
      </c>
      <c r="E11" s="20">
        <v>21.217587400548211</v>
      </c>
      <c r="F11" s="20">
        <v>21.136191910305136</v>
      </c>
      <c r="G11" s="20">
        <v>27.996521096032765</v>
      </c>
      <c r="H11" s="20">
        <v>30.582930861265794</v>
      </c>
      <c r="I11" s="20">
        <v>32.373787334067046</v>
      </c>
      <c r="J11" s="20">
        <v>35.567657950617658</v>
      </c>
      <c r="K11" s="20">
        <v>39.734537485036611</v>
      </c>
      <c r="L11" s="20">
        <v>40.466765757141026</v>
      </c>
      <c r="M11" s="20">
        <v>41.210913803317148</v>
      </c>
      <c r="N11" s="20">
        <v>40.145306846051696</v>
      </c>
      <c r="O11" s="20">
        <v>43.032932469257027</v>
      </c>
      <c r="P11" s="20">
        <v>45.74097068771119</v>
      </c>
      <c r="Q11" s="20">
        <v>51.421831593813373</v>
      </c>
      <c r="R11" s="20">
        <v>48.549056126663984</v>
      </c>
      <c r="S11" s="20">
        <v>39.536589832351758</v>
      </c>
      <c r="T11" s="20">
        <v>30.868584361203684</v>
      </c>
      <c r="U11" s="20">
        <v>34.832444924019818</v>
      </c>
      <c r="V11" s="20">
        <v>34.126620559173872</v>
      </c>
    </row>
    <row r="12" spans="1:22" ht="14.4" x14ac:dyDescent="0.3">
      <c r="A12" s="15" t="s">
        <v>31</v>
      </c>
      <c r="B12" s="20">
        <v>0.49035291892247657</v>
      </c>
      <c r="C12" s="20">
        <v>3.0497135796241485E-3</v>
      </c>
      <c r="D12" s="20">
        <v>4.2308942081801103E-2</v>
      </c>
      <c r="E12" s="20">
        <v>0.55705375974160842</v>
      </c>
      <c r="F12" s="20">
        <v>2.0138638754079028</v>
      </c>
      <c r="G12" s="20">
        <v>5.0376286884884784</v>
      </c>
      <c r="H12" s="20">
        <v>5.1557617276500114</v>
      </c>
      <c r="I12" s="20">
        <v>3.3122576695024648</v>
      </c>
      <c r="J12" s="20">
        <v>1.7247801858488292</v>
      </c>
      <c r="K12" s="20">
        <v>1.1089657722627311</v>
      </c>
      <c r="L12" s="20">
        <v>0.75237276483971427</v>
      </c>
      <c r="M12" s="20">
        <v>0.55554986677660689</v>
      </c>
      <c r="N12" s="20">
        <v>0.47993064902516547</v>
      </c>
      <c r="O12" s="20">
        <v>0.40398714740539488</v>
      </c>
      <c r="P12" s="20">
        <v>0.31887992390934183</v>
      </c>
      <c r="Q12" s="20">
        <v>0.28638502413669842</v>
      </c>
      <c r="R12" s="20">
        <v>0.21107491748165008</v>
      </c>
      <c r="S12" s="20">
        <v>0.13611185205611237</v>
      </c>
      <c r="T12" s="20">
        <v>8.1825842780711366E-2</v>
      </c>
      <c r="U12" s="20">
        <v>7.995979002861793E-2</v>
      </c>
      <c r="V12" s="20">
        <v>1.3211264738830155</v>
      </c>
    </row>
    <row r="13" spans="1:22" ht="14.4" x14ac:dyDescent="0.3">
      <c r="A13" s="15" t="s">
        <v>32</v>
      </c>
      <c r="B13" s="20">
        <v>0.93084949906095638</v>
      </c>
      <c r="C13" s="20">
        <v>0.89658459710722493</v>
      </c>
      <c r="D13" s="20">
        <v>1.3813523062162985</v>
      </c>
      <c r="E13" s="20">
        <v>4.4741935877097649</v>
      </c>
      <c r="F13" s="20">
        <v>5.5537479222276422</v>
      </c>
      <c r="G13" s="20">
        <v>5.6807344879793389</v>
      </c>
      <c r="H13" s="20">
        <v>5.6458447732926329</v>
      </c>
      <c r="I13" s="20">
        <v>5.6116590812039417</v>
      </c>
      <c r="J13" s="20">
        <v>5.5955435053837403</v>
      </c>
      <c r="K13" s="20">
        <v>6.0934978479437252</v>
      </c>
      <c r="L13" s="20">
        <v>6.5666588502816694</v>
      </c>
      <c r="M13" s="20">
        <v>7.4856106382437613</v>
      </c>
      <c r="N13" s="20">
        <v>7.8960238314124238</v>
      </c>
      <c r="O13" s="20">
        <v>10.132551746043367</v>
      </c>
      <c r="P13" s="20">
        <v>13.491263927857121</v>
      </c>
      <c r="Q13" s="20">
        <v>20.900818598404818</v>
      </c>
      <c r="R13" s="20">
        <v>37.213729286349306</v>
      </c>
      <c r="S13" s="20">
        <v>72.959802030887133</v>
      </c>
      <c r="T13" s="20">
        <v>136.75175957632632</v>
      </c>
      <c r="U13" s="20">
        <v>354.076341877179</v>
      </c>
      <c r="V13" s="20">
        <v>10.945488431901023</v>
      </c>
    </row>
    <row r="14" spans="1:22" ht="14.4" x14ac:dyDescent="0.3">
      <c r="A14" s="15" t="s">
        <v>33</v>
      </c>
      <c r="B14" s="20">
        <v>5.9768151870594108</v>
      </c>
      <c r="C14" s="20">
        <v>2.0954587667296303</v>
      </c>
      <c r="D14" s="20">
        <v>8.4136998456991208</v>
      </c>
      <c r="E14" s="20">
        <v>11.315538570636427</v>
      </c>
      <c r="F14" s="20">
        <v>12.198323767836053</v>
      </c>
      <c r="G14" s="20">
        <v>16.540836216981909</v>
      </c>
      <c r="H14" s="20">
        <v>17.901189800240999</v>
      </c>
      <c r="I14" s="20">
        <v>19.710653454161928</v>
      </c>
      <c r="J14" s="20">
        <v>22.108115227861425</v>
      </c>
      <c r="K14" s="20">
        <v>26.642276280539189</v>
      </c>
      <c r="L14" s="20">
        <v>29.742723324445539</v>
      </c>
      <c r="M14" s="20">
        <v>30.819116809313304</v>
      </c>
      <c r="N14" s="20">
        <v>29.415806458544818</v>
      </c>
      <c r="O14" s="20">
        <v>31.081403122855576</v>
      </c>
      <c r="P14" s="20">
        <v>33.420922128104856</v>
      </c>
      <c r="Q14" s="20">
        <v>40.096430655109089</v>
      </c>
      <c r="R14" s="20">
        <v>46.942844828221553</v>
      </c>
      <c r="S14" s="20">
        <v>55.514726061043866</v>
      </c>
      <c r="T14" s="20">
        <v>72.586161969353441</v>
      </c>
      <c r="U14" s="20">
        <v>150.75150870890255</v>
      </c>
      <c r="V14" s="20">
        <v>23.869087747680737</v>
      </c>
    </row>
    <row r="15" spans="1:22" ht="14.4" x14ac:dyDescent="0.3">
      <c r="A15" s="15" t="s">
        <v>34</v>
      </c>
      <c r="B15" s="20">
        <v>10.144146351660133</v>
      </c>
      <c r="C15" s="20">
        <v>42.100957798706375</v>
      </c>
      <c r="D15" s="20">
        <v>21.967044697144267</v>
      </c>
      <c r="E15" s="20">
        <v>2.1644060400316278</v>
      </c>
      <c r="F15" s="20">
        <v>0.31142482623349721</v>
      </c>
      <c r="G15" s="20">
        <v>0.26631492636159099</v>
      </c>
      <c r="H15" s="20">
        <v>0.24748925379949327</v>
      </c>
      <c r="I15" s="20">
        <v>0.25098535752937445</v>
      </c>
      <c r="J15" s="20">
        <v>0.26085887030226884</v>
      </c>
      <c r="K15" s="20">
        <v>0.28505595244294507</v>
      </c>
      <c r="L15" s="20">
        <v>0.29701634172257557</v>
      </c>
      <c r="M15" s="20">
        <v>0.32302287778635758</v>
      </c>
      <c r="N15" s="20">
        <v>0.32178161084841295</v>
      </c>
      <c r="O15" s="20">
        <v>0.46327357844894596</v>
      </c>
      <c r="P15" s="20">
        <v>0.74003748245196177</v>
      </c>
      <c r="Q15" s="20">
        <v>1.2922924930599939</v>
      </c>
      <c r="R15" s="20">
        <v>1.8812383479590036</v>
      </c>
      <c r="S15" s="20">
        <v>1.8073685978664409</v>
      </c>
      <c r="T15" s="20">
        <v>1.5871790713447849</v>
      </c>
      <c r="U15" s="20">
        <v>2.5751184180483389</v>
      </c>
      <c r="V15" s="20">
        <v>4.3496395080999308</v>
      </c>
    </row>
    <row r="16" spans="1:22" ht="14.4" x14ac:dyDescent="0.3">
      <c r="A16" s="15" t="s">
        <v>35</v>
      </c>
      <c r="B16" s="20">
        <v>2.1774675267013532</v>
      </c>
      <c r="C16" s="20">
        <v>7.3593921554701653</v>
      </c>
      <c r="D16" s="20">
        <v>3.2292470207313153</v>
      </c>
      <c r="E16" s="20">
        <v>1.5299382766776115</v>
      </c>
      <c r="F16" s="20">
        <v>1.3888001816576927</v>
      </c>
      <c r="G16" s="20">
        <v>1.6096858914941221</v>
      </c>
      <c r="H16" s="20">
        <v>1.5386874275184514</v>
      </c>
      <c r="I16" s="20">
        <v>1.482247363496594</v>
      </c>
      <c r="J16" s="20">
        <v>1.6025608535190681</v>
      </c>
      <c r="K16" s="20">
        <v>1.7625999885845025</v>
      </c>
      <c r="L16" s="20">
        <v>1.6451418747651352</v>
      </c>
      <c r="M16" s="20">
        <v>1.5528775673597455</v>
      </c>
      <c r="N16" s="20">
        <v>1.4757351655651914</v>
      </c>
      <c r="O16" s="20">
        <v>1.6393022681337088</v>
      </c>
      <c r="P16" s="20">
        <v>1.800812601140118</v>
      </c>
      <c r="Q16" s="20">
        <v>2.1277410894785054</v>
      </c>
      <c r="R16" s="20">
        <v>2.1313779135473072</v>
      </c>
      <c r="S16" s="20">
        <v>1.9527966327204016</v>
      </c>
      <c r="T16" s="20">
        <v>1.645605637322924</v>
      </c>
      <c r="U16" s="20">
        <v>1.9618138316860054</v>
      </c>
      <c r="V16" s="20">
        <v>2.0490340403501501</v>
      </c>
    </row>
    <row r="17" spans="1:23" ht="14.4" x14ac:dyDescent="0.3">
      <c r="A17" s="15" t="s">
        <v>36</v>
      </c>
      <c r="B17" s="20">
        <v>1.8990440363682182E-2</v>
      </c>
      <c r="C17" s="20">
        <v>0.28891206112409273</v>
      </c>
      <c r="D17" s="20">
        <v>0.21531981144259485</v>
      </c>
      <c r="E17" s="20">
        <v>0.10855790848749057</v>
      </c>
      <c r="F17" s="20">
        <v>9.5609875229097738E-2</v>
      </c>
      <c r="G17" s="20">
        <v>9.4901172542728396E-2</v>
      </c>
      <c r="H17" s="20">
        <v>8.5689659601346418E-2</v>
      </c>
      <c r="I17" s="20">
        <v>8.223968556968915E-2</v>
      </c>
      <c r="J17" s="20">
        <v>7.0388694036399177E-2</v>
      </c>
      <c r="K17" s="20">
        <v>6.200448468828134E-2</v>
      </c>
      <c r="L17" s="20">
        <v>4.9809084816881392E-2</v>
      </c>
      <c r="M17" s="20">
        <v>4.3537503184059585E-2</v>
      </c>
      <c r="N17" s="20">
        <v>3.9284516235766911E-2</v>
      </c>
      <c r="O17" s="20">
        <v>4.1463502470012611E-2</v>
      </c>
      <c r="P17" s="20">
        <v>4.2810591948983047E-2</v>
      </c>
      <c r="Q17" s="20">
        <v>4.8990249000345855E-2</v>
      </c>
      <c r="R17" s="20">
        <v>5.6778156694350518E-2</v>
      </c>
      <c r="S17" s="20">
        <v>6.0810928575236935E-2</v>
      </c>
      <c r="T17" s="20">
        <v>6.6343981484479467E-2</v>
      </c>
      <c r="U17" s="20">
        <v>9.610261728477526E-2</v>
      </c>
      <c r="V17" s="20">
        <v>7.7379655164086028E-2</v>
      </c>
    </row>
    <row r="18" spans="1:23" ht="14.4" x14ac:dyDescent="0.3">
      <c r="A18" s="15" t="s">
        <v>37</v>
      </c>
      <c r="B18" s="20">
        <v>0.13139140765048826</v>
      </c>
      <c r="C18" s="20">
        <v>0.91605559745714449</v>
      </c>
      <c r="D18" s="20">
        <v>0.9877475430974153</v>
      </c>
      <c r="E18" s="20">
        <v>0.86950795584934815</v>
      </c>
      <c r="F18" s="20">
        <v>1.0005825216130306</v>
      </c>
      <c r="G18" s="20">
        <v>1.483280999192705</v>
      </c>
      <c r="H18" s="20">
        <v>1.4678731076551417</v>
      </c>
      <c r="I18" s="20">
        <v>1.3952313792833237</v>
      </c>
      <c r="J18" s="20">
        <v>1.2777745395157871</v>
      </c>
      <c r="K18" s="20">
        <v>1.1854310245745041</v>
      </c>
      <c r="L18" s="20">
        <v>0.97959323364155093</v>
      </c>
      <c r="M18" s="20">
        <v>0.79721185510450521</v>
      </c>
      <c r="N18" s="20">
        <v>0.50974923819951989</v>
      </c>
      <c r="O18" s="20">
        <v>0.36633643202111543</v>
      </c>
      <c r="P18" s="20">
        <v>0.26516557830406351</v>
      </c>
      <c r="Q18" s="20">
        <v>0.20433508011365284</v>
      </c>
      <c r="R18" s="20">
        <v>0.13698254700479601</v>
      </c>
      <c r="S18" s="20">
        <v>7.9428743125962362E-2</v>
      </c>
      <c r="T18" s="20">
        <v>4.4143414434720148E-2</v>
      </c>
      <c r="U18" s="20">
        <v>3.1191510184321376E-2</v>
      </c>
      <c r="V18" s="20">
        <v>0.83301433000000003</v>
      </c>
    </row>
    <row r="19" spans="1:23" ht="14.4" x14ac:dyDescent="0.3">
      <c r="A19" s="15" t="s">
        <v>38</v>
      </c>
      <c r="B19" s="20">
        <v>9.2269234848666989E-2</v>
      </c>
      <c r="C19" s="20">
        <v>0.3263413612281767</v>
      </c>
      <c r="D19" s="20">
        <v>0.25930382736331498</v>
      </c>
      <c r="E19" s="20">
        <v>0.21324002899407302</v>
      </c>
      <c r="F19" s="20">
        <v>0.28732290350205192</v>
      </c>
      <c r="G19" s="20">
        <v>0.27382383300471613</v>
      </c>
      <c r="H19" s="20">
        <v>0.22333461745472025</v>
      </c>
      <c r="I19" s="20">
        <v>0.19966453187610111</v>
      </c>
      <c r="J19" s="20">
        <v>0.3091797384116487</v>
      </c>
      <c r="K19" s="20">
        <v>0.51264386744617274</v>
      </c>
      <c r="L19" s="20">
        <v>0.48342389596377172</v>
      </c>
      <c r="M19" s="20">
        <v>0.45514374499612459</v>
      </c>
      <c r="N19" s="20">
        <v>0.49500311613221892</v>
      </c>
      <c r="O19" s="20">
        <v>0.63986559697394763</v>
      </c>
      <c r="P19" s="20">
        <v>0.64026010455030713</v>
      </c>
      <c r="Q19" s="20">
        <v>0.611185300058118</v>
      </c>
      <c r="R19" s="20">
        <v>0.57544464788416705</v>
      </c>
      <c r="S19" s="20">
        <v>0.5192414265955928</v>
      </c>
      <c r="T19" s="20">
        <v>0.54623161884374061</v>
      </c>
      <c r="U19" s="20">
        <v>0.8302113977887301</v>
      </c>
      <c r="V19" s="20">
        <v>0.39465198525910389</v>
      </c>
    </row>
    <row r="20" spans="1:23" ht="14.4" x14ac:dyDescent="0.3">
      <c r="A20" s="15" t="s">
        <v>39</v>
      </c>
      <c r="B20" s="20">
        <v>5.6232823475525252E-3</v>
      </c>
      <c r="C20" s="20">
        <v>6.8195475220773114E-2</v>
      </c>
      <c r="D20" s="20">
        <v>0.14576616400222844</v>
      </c>
      <c r="E20" s="20">
        <v>9.6210249191049924E-2</v>
      </c>
      <c r="F20" s="20">
        <v>7.8195077150883877E-2</v>
      </c>
      <c r="G20" s="20">
        <v>8.6500756037142329E-2</v>
      </c>
      <c r="H20" s="20">
        <v>0.1000121748625646</v>
      </c>
      <c r="I20" s="20">
        <v>0.10686550695160779</v>
      </c>
      <c r="J20" s="20">
        <v>0.11864793695291204</v>
      </c>
      <c r="K20" s="20">
        <v>0.12949784795320968</v>
      </c>
      <c r="L20" s="20">
        <v>0.11753583128645424</v>
      </c>
      <c r="M20" s="20">
        <v>0.10112186179779985</v>
      </c>
      <c r="N20" s="20">
        <v>8.300058546341875E-2</v>
      </c>
      <c r="O20" s="20">
        <v>6.2545033685170059E-2</v>
      </c>
      <c r="P20" s="20">
        <v>4.4738329856384929E-2</v>
      </c>
      <c r="Q20" s="20">
        <v>3.4691486202602456E-2</v>
      </c>
      <c r="R20" s="20">
        <v>3.0099953346700601E-2</v>
      </c>
      <c r="S20" s="20">
        <v>2.5779015637247455E-2</v>
      </c>
      <c r="T20" s="20">
        <v>2.385408113886122E-2</v>
      </c>
      <c r="U20" s="20">
        <v>2.7726172192578596E-2</v>
      </c>
      <c r="V20" s="20">
        <v>8.5071197294794662E-2</v>
      </c>
    </row>
    <row r="21" spans="1:23" ht="14.4" x14ac:dyDescent="0.3">
      <c r="A21" s="15" t="s">
        <v>40</v>
      </c>
      <c r="B21" s="20">
        <v>2.6856878926086922E-3</v>
      </c>
      <c r="C21" s="20">
        <v>1.8999607962946778E-3</v>
      </c>
      <c r="D21" s="20">
        <v>2.4618226633618453E-3</v>
      </c>
      <c r="E21" s="20">
        <v>7.4522468999359132E-3</v>
      </c>
      <c r="F21" s="20">
        <v>4.4754864047551947E-2</v>
      </c>
      <c r="G21" s="20">
        <v>6.239976018477341E-2</v>
      </c>
      <c r="H21" s="20">
        <v>9.0037097446892117E-2</v>
      </c>
      <c r="I21" s="20">
        <v>0.13198487694517849</v>
      </c>
      <c r="J21" s="20">
        <v>0.22567060734088956</v>
      </c>
      <c r="K21" s="20">
        <v>0.34146279896884224</v>
      </c>
      <c r="L21" s="20">
        <v>0.47353908595448269</v>
      </c>
      <c r="M21" s="20">
        <v>0.66828162904214838</v>
      </c>
      <c r="N21" s="20">
        <v>1.0717864847139245</v>
      </c>
      <c r="O21" s="20">
        <v>1.9669450700352504</v>
      </c>
      <c r="P21" s="20">
        <v>3.0597413981120081</v>
      </c>
      <c r="Q21" s="20">
        <v>4.3743245192777813</v>
      </c>
      <c r="R21" s="20">
        <v>5.3494417753594856</v>
      </c>
      <c r="S21" s="20">
        <v>5.843816490462725</v>
      </c>
      <c r="T21" s="20">
        <v>6.9777886417490871</v>
      </c>
      <c r="U21" s="20">
        <v>13.465897467115227</v>
      </c>
      <c r="V21" s="20">
        <v>1.0920800963630668</v>
      </c>
    </row>
    <row r="22" spans="1:23" ht="14.4" x14ac:dyDescent="0.3">
      <c r="A22" s="15" t="s">
        <v>41</v>
      </c>
      <c r="B22" s="20">
        <v>0.19413852762441153</v>
      </c>
      <c r="C22" s="20">
        <v>0.37683687474608413</v>
      </c>
      <c r="D22" s="20">
        <v>0.43181980391111868</v>
      </c>
      <c r="E22" s="20">
        <v>0.52624494614772177</v>
      </c>
      <c r="F22" s="20">
        <v>0.13623420346871037</v>
      </c>
      <c r="G22" s="20">
        <v>0.15407121406235985</v>
      </c>
      <c r="H22" s="20">
        <v>0.19605964864230047</v>
      </c>
      <c r="I22" s="20">
        <v>0.30039045757382654</v>
      </c>
      <c r="J22" s="20">
        <v>0.43780621541801695</v>
      </c>
      <c r="K22" s="20">
        <v>0.69200932914573421</v>
      </c>
      <c r="L22" s="20">
        <v>1.0660924120561024</v>
      </c>
      <c r="M22" s="20">
        <v>1.7278125226058503</v>
      </c>
      <c r="N22" s="20">
        <v>2.407236120891763</v>
      </c>
      <c r="O22" s="20">
        <v>3.6326249654757694</v>
      </c>
      <c r="P22" s="20">
        <v>5.616644226369786</v>
      </c>
      <c r="Q22" s="20">
        <v>8.9801962247939606</v>
      </c>
      <c r="R22" s="20">
        <v>12.27971531072628</v>
      </c>
      <c r="S22" s="20">
        <v>15.378634075755906</v>
      </c>
      <c r="T22" s="20">
        <v>16.690528072253464</v>
      </c>
      <c r="U22" s="20">
        <v>24.080060255441452</v>
      </c>
      <c r="V22" s="20">
        <v>2.428161026353894</v>
      </c>
    </row>
    <row r="23" spans="1:23" s="29" customFormat="1" ht="14.4" x14ac:dyDescent="0.3">
      <c r="A23" s="28" t="s">
        <v>42</v>
      </c>
      <c r="B23" s="20">
        <v>10.842301740395428</v>
      </c>
      <c r="C23" s="20">
        <v>4.9275001019995912</v>
      </c>
      <c r="D23" s="20">
        <v>6.666794898877674</v>
      </c>
      <c r="E23" s="20">
        <v>7.7976537725977666</v>
      </c>
      <c r="F23" s="20">
        <v>9.4050700693818214</v>
      </c>
      <c r="G23" s="20">
        <v>12.673684069707789</v>
      </c>
      <c r="H23" s="20">
        <v>15.35165727422981</v>
      </c>
      <c r="I23" s="20">
        <v>16.596741756726047</v>
      </c>
      <c r="J23" s="20">
        <v>17.402045744233629</v>
      </c>
      <c r="K23" s="20">
        <v>20.701446779303566</v>
      </c>
      <c r="L23" s="20">
        <v>23.801657905157604</v>
      </c>
      <c r="M23" s="20">
        <v>27.393290286145728</v>
      </c>
      <c r="N23" s="20">
        <v>27.721330984261112</v>
      </c>
      <c r="O23" s="20">
        <v>31.935295204117256</v>
      </c>
      <c r="P23" s="20">
        <v>36.467073017688399</v>
      </c>
      <c r="Q23" s="20">
        <v>43.123403750368198</v>
      </c>
      <c r="R23" s="20">
        <v>48.141096071623586</v>
      </c>
      <c r="S23" s="20">
        <v>57.3466954853508</v>
      </c>
      <c r="T23" s="20">
        <v>75.234022444137139</v>
      </c>
      <c r="U23" s="20">
        <v>162.57059629557364</v>
      </c>
      <c r="V23" s="20">
        <v>22.29639351390718</v>
      </c>
    </row>
    <row r="24" spans="1:23" ht="14.4" x14ac:dyDescent="0.3">
      <c r="A24" s="15" t="s">
        <v>43</v>
      </c>
      <c r="B24" s="20">
        <v>4.3913836904623755</v>
      </c>
      <c r="C24" s="20">
        <v>3.4347067470923967</v>
      </c>
      <c r="D24" s="20">
        <v>3.8631001560551592</v>
      </c>
      <c r="E24" s="20">
        <v>9.6372524465590157</v>
      </c>
      <c r="F24" s="20">
        <v>15.563198494830754</v>
      </c>
      <c r="G24" s="20">
        <v>22.879590743324858</v>
      </c>
      <c r="H24" s="20">
        <v>24.941534296246427</v>
      </c>
      <c r="I24" s="20">
        <v>21.944003838114025</v>
      </c>
      <c r="J24" s="20">
        <v>18.090574197033842</v>
      </c>
      <c r="K24" s="20">
        <v>17.429169017610931</v>
      </c>
      <c r="L24" s="20">
        <v>17.72459245739514</v>
      </c>
      <c r="M24" s="20">
        <v>17.707971781626942</v>
      </c>
      <c r="N24" s="20">
        <v>17.403166203842261</v>
      </c>
      <c r="O24" s="20">
        <v>18.860854011034931</v>
      </c>
      <c r="P24" s="20">
        <v>19.876304542405638</v>
      </c>
      <c r="Q24" s="20">
        <v>21.779530736554907</v>
      </c>
      <c r="R24" s="20">
        <v>21.153608361311452</v>
      </c>
      <c r="S24" s="20">
        <v>19.024943764227253</v>
      </c>
      <c r="T24" s="20">
        <v>17.840631765598857</v>
      </c>
      <c r="U24" s="20">
        <v>27.161277103831456</v>
      </c>
      <c r="V24" s="20">
        <v>16.558056940436852</v>
      </c>
    </row>
    <row r="25" spans="1:23" ht="14.4" x14ac:dyDescent="0.3">
      <c r="A25" s="15" t="s">
        <v>44</v>
      </c>
      <c r="B25" s="20">
        <v>1.2134503420112324</v>
      </c>
      <c r="C25" s="20">
        <v>3.4929263616265307</v>
      </c>
      <c r="D25" s="20">
        <v>3.0192481298029552</v>
      </c>
      <c r="E25" s="20">
        <v>2.0056602124402323</v>
      </c>
      <c r="F25" s="20">
        <v>1.7971386620674281</v>
      </c>
      <c r="G25" s="20">
        <v>2.1142165757266178</v>
      </c>
      <c r="H25" s="20">
        <v>2.4445432055927543</v>
      </c>
      <c r="I25" s="20">
        <v>2.7134584079541386</v>
      </c>
      <c r="J25" s="20">
        <v>3.0584869389241884</v>
      </c>
      <c r="K25" s="20">
        <v>3.4260481223138091</v>
      </c>
      <c r="L25" s="20">
        <v>3.8329924190122644</v>
      </c>
      <c r="M25" s="20">
        <v>4.6361180354344391</v>
      </c>
      <c r="N25" s="20">
        <v>4.7434715482771956</v>
      </c>
      <c r="O25" s="20">
        <v>6.1043703579814412</v>
      </c>
      <c r="P25" s="20">
        <v>7.9201090605051396</v>
      </c>
      <c r="Q25" s="20">
        <v>11.193468463319036</v>
      </c>
      <c r="R25" s="20">
        <v>14.194371690791209</v>
      </c>
      <c r="S25" s="20">
        <v>19.234000565557427</v>
      </c>
      <c r="T25" s="20">
        <v>27.338507503488003</v>
      </c>
      <c r="U25" s="20">
        <v>59.812271226308667</v>
      </c>
      <c r="V25" s="20">
        <v>4.9285461030684106</v>
      </c>
    </row>
    <row r="26" spans="1:23" ht="14.4" x14ac:dyDescent="0.3">
      <c r="A26" s="15" t="s">
        <v>45</v>
      </c>
      <c r="B26" s="20">
        <v>9.7619352200565331E-3</v>
      </c>
      <c r="C26" s="20">
        <v>2.1197209533882062E-2</v>
      </c>
      <c r="D26" s="20">
        <v>1.3990269475805945E-2</v>
      </c>
      <c r="E26" s="20">
        <v>8.5086956941797017E-3</v>
      </c>
      <c r="F26" s="20">
        <v>8.5048895947617015E-3</v>
      </c>
      <c r="G26" s="20">
        <v>2.7710102614926652E-2</v>
      </c>
      <c r="H26" s="20">
        <v>4.4845830122193481E-2</v>
      </c>
      <c r="I26" s="20">
        <v>8.1306603639080086E-2</v>
      </c>
      <c r="J26" s="20">
        <v>0.13232303416609267</v>
      </c>
      <c r="K26" s="20">
        <v>0.25144082946234109</v>
      </c>
      <c r="L26" s="20">
        <v>0.48262937034662035</v>
      </c>
      <c r="M26" s="20">
        <v>0.93920944292045228</v>
      </c>
      <c r="N26" s="20">
        <v>2.2254719499160633</v>
      </c>
      <c r="O26" s="20">
        <v>4.4844384246231499</v>
      </c>
      <c r="P26" s="20">
        <v>5.7150133510256245</v>
      </c>
      <c r="Q26" s="20">
        <v>5.8603495867994821</v>
      </c>
      <c r="R26" s="20">
        <v>3.922972908432806</v>
      </c>
      <c r="S26" s="20">
        <v>1.7519042874311712</v>
      </c>
      <c r="T26" s="20">
        <v>0.58172359758523906</v>
      </c>
      <c r="U26" s="20">
        <v>2.9100495230539063</v>
      </c>
      <c r="V26" s="20">
        <v>1.3547557844814659</v>
      </c>
    </row>
    <row r="27" spans="1:23" ht="14.4" x14ac:dyDescent="0.3">
      <c r="A27" s="15" t="s">
        <v>46</v>
      </c>
      <c r="B27" s="20">
        <v>4.9806742898209544</v>
      </c>
      <c r="C27" s="20">
        <v>26.990719317959009</v>
      </c>
      <c r="D27" s="20">
        <v>22.283902465242218</v>
      </c>
      <c r="E27" s="20">
        <v>18.87903315479543</v>
      </c>
      <c r="F27" s="20">
        <v>21.92833045633493</v>
      </c>
      <c r="G27" s="20">
        <v>24.102076816435215</v>
      </c>
      <c r="H27" s="20">
        <v>25.019098586980768</v>
      </c>
      <c r="I27" s="20">
        <v>25.392067344255398</v>
      </c>
      <c r="J27" s="20">
        <v>25.521767094889331</v>
      </c>
      <c r="K27" s="20">
        <v>26.869974794861271</v>
      </c>
      <c r="L27" s="20">
        <v>27.109364156550139</v>
      </c>
      <c r="M27" s="20">
        <v>27.218317402416446</v>
      </c>
      <c r="N27" s="20">
        <v>25.435867790175124</v>
      </c>
      <c r="O27" s="20">
        <v>24.765379031689974</v>
      </c>
      <c r="P27" s="20">
        <v>23.243869519067342</v>
      </c>
      <c r="Q27" s="20">
        <v>23.381647125425999</v>
      </c>
      <c r="R27" s="20">
        <v>21.259552376613655</v>
      </c>
      <c r="S27" s="20">
        <v>17.08204755030776</v>
      </c>
      <c r="T27" s="20">
        <v>13.233806454310191</v>
      </c>
      <c r="U27" s="20">
        <v>14.298360951264719</v>
      </c>
      <c r="V27" s="20">
        <v>23.424675452606039</v>
      </c>
    </row>
    <row r="28" spans="1:23" ht="14.4" x14ac:dyDescent="0.3">
      <c r="A28" s="15" t="s">
        <v>47</v>
      </c>
      <c r="B28" s="20">
        <v>1.8984603103262493E-3</v>
      </c>
      <c r="C28" s="20">
        <v>4.1041885298823194E-3</v>
      </c>
      <c r="D28" s="20">
        <v>3.2034161123894733E-2</v>
      </c>
      <c r="E28" s="20">
        <v>0.28656204380746458</v>
      </c>
      <c r="F28" s="20">
        <v>1.0041710719627386</v>
      </c>
      <c r="G28" s="20">
        <v>1.8164150156220449</v>
      </c>
      <c r="H28" s="20">
        <v>2.456195207039638</v>
      </c>
      <c r="I28" s="20">
        <v>3.0726444366892034</v>
      </c>
      <c r="J28" s="20">
        <v>3.8681359819812213</v>
      </c>
      <c r="K28" s="20">
        <v>4.7730378620122043</v>
      </c>
      <c r="L28" s="20">
        <v>5.9158049876330807</v>
      </c>
      <c r="M28" s="20">
        <v>7.1303628361239388</v>
      </c>
      <c r="N28" s="20">
        <v>7.4150659343879664</v>
      </c>
      <c r="O28" s="20">
        <v>8.0951966452693469</v>
      </c>
      <c r="P28" s="20">
        <v>8.5062216783555407</v>
      </c>
      <c r="Q28" s="20">
        <v>9.4969548852449535</v>
      </c>
      <c r="R28" s="20">
        <v>9.9854160663560574</v>
      </c>
      <c r="S28" s="20">
        <v>9.2425994090949573</v>
      </c>
      <c r="T28" s="20">
        <v>7.6476535375180061</v>
      </c>
      <c r="U28" s="20">
        <v>8.4454886864970717</v>
      </c>
      <c r="V28" s="20">
        <v>4.4789369352184742</v>
      </c>
    </row>
    <row r="29" spans="1:23" ht="14.4" x14ac:dyDescent="0.3">
      <c r="A29" s="15" t="s">
        <v>48</v>
      </c>
      <c r="B29" s="20">
        <v>1.567173270278804E-4</v>
      </c>
      <c r="C29" s="20">
        <v>2.6956533177200414E-3</v>
      </c>
      <c r="D29" s="20">
        <v>6.3332347071046569E-2</v>
      </c>
      <c r="E29" s="20">
        <v>0.40448446288101725</v>
      </c>
      <c r="F29" s="20">
        <v>0.98333488977585515</v>
      </c>
      <c r="G29" s="20">
        <v>1.8067036828836922</v>
      </c>
      <c r="H29" s="20">
        <v>2.5064072903555665</v>
      </c>
      <c r="I29" s="20">
        <v>3.1921923259460154</v>
      </c>
      <c r="J29" s="20">
        <v>3.926797822425296</v>
      </c>
      <c r="K29" s="20">
        <v>4.8325878970879632</v>
      </c>
      <c r="L29" s="20">
        <v>5.6844022366153446</v>
      </c>
      <c r="M29" s="20">
        <v>6.4456666648684831</v>
      </c>
      <c r="N29" s="20">
        <v>6.2676880806918707</v>
      </c>
      <c r="O29" s="20">
        <v>6.0100917635502213</v>
      </c>
      <c r="P29" s="20">
        <v>5.8865825397617684</v>
      </c>
      <c r="Q29" s="20">
        <v>6.3233121338208438</v>
      </c>
      <c r="R29" s="20">
        <v>6.2187800272541836</v>
      </c>
      <c r="S29" s="20">
        <v>5.4389905572490438</v>
      </c>
      <c r="T29" s="20">
        <v>4.0219547927355466</v>
      </c>
      <c r="U29" s="20">
        <v>4.1170167606441002</v>
      </c>
      <c r="V29" s="20">
        <v>3.690612208466447</v>
      </c>
    </row>
    <row r="30" spans="1:23" s="9" customFormat="1" ht="14.4" x14ac:dyDescent="0.3">
      <c r="A30" s="16" t="s">
        <v>49</v>
      </c>
      <c r="B30" s="21">
        <f>SUM(B4:B29)</f>
        <v>209.60729734951903</v>
      </c>
      <c r="C30" s="21">
        <f t="shared" ref="C30:U30" si="0">SUM(C4:C29)</f>
        <v>164.89975220486738</v>
      </c>
      <c r="D30" s="21">
        <f t="shared" si="0"/>
        <v>157.63839873827229</v>
      </c>
      <c r="E30" s="21">
        <f t="shared" si="0"/>
        <v>149.95699375305853</v>
      </c>
      <c r="F30" s="21">
        <f t="shared" si="0"/>
        <v>162.29027196641073</v>
      </c>
      <c r="G30" s="21">
        <f t="shared" si="0"/>
        <v>199.72954329832226</v>
      </c>
      <c r="H30" s="21">
        <f t="shared" si="0"/>
        <v>213.79735818719354</v>
      </c>
      <c r="I30" s="21">
        <f t="shared" si="0"/>
        <v>220.82758405498799</v>
      </c>
      <c r="J30" s="21">
        <f t="shared" si="0"/>
        <v>226.56595842004469</v>
      </c>
      <c r="K30" s="21">
        <f t="shared" si="0"/>
        <v>249.01529609754041</v>
      </c>
      <c r="L30" s="21">
        <f t="shared" si="0"/>
        <v>262.05923123699773</v>
      </c>
      <c r="M30" s="21">
        <f t="shared" si="0"/>
        <v>279.28348533178632</v>
      </c>
      <c r="N30" s="21">
        <f t="shared" si="0"/>
        <v>276.95690230715121</v>
      </c>
      <c r="O30" s="21">
        <f t="shared" si="0"/>
        <v>316.86506847553238</v>
      </c>
      <c r="P30" s="21">
        <f t="shared" si="0"/>
        <v>354.03561354316849</v>
      </c>
      <c r="Q30" s="21">
        <f t="shared" si="0"/>
        <v>416.27587264182995</v>
      </c>
      <c r="R30" s="21">
        <f t="shared" si="0"/>
        <v>454.4586023928386</v>
      </c>
      <c r="S30" s="21">
        <f t="shared" si="0"/>
        <v>500.96349979078877</v>
      </c>
      <c r="T30" s="21">
        <f t="shared" si="0"/>
        <v>605.9248669718412</v>
      </c>
      <c r="U30" s="21">
        <f t="shared" si="0"/>
        <v>1197.152852321422</v>
      </c>
      <c r="V30" s="21">
        <f>SUM(V4:V29)</f>
        <v>258.60298846068514</v>
      </c>
      <c r="W30" s="17"/>
    </row>
    <row r="31" spans="1:23" s="9" customFormat="1" ht="14.4" x14ac:dyDescent="0.3">
      <c r="A31" s="16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19"/>
      <c r="W31" s="17"/>
    </row>
    <row r="32" spans="1:23" s="9" customFormat="1" ht="14.4" x14ac:dyDescent="0.3">
      <c r="A32" s="16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19"/>
      <c r="W32" s="17"/>
    </row>
    <row r="33" spans="1:23" x14ac:dyDescent="0.25">
      <c r="A33" s="18" t="s">
        <v>50</v>
      </c>
      <c r="B33" s="14" t="s">
        <v>2</v>
      </c>
      <c r="C33" s="14" t="s">
        <v>3</v>
      </c>
      <c r="D33" s="14" t="s">
        <v>4</v>
      </c>
      <c r="E33" s="14" t="s">
        <v>5</v>
      </c>
      <c r="F33" s="14" t="s">
        <v>6</v>
      </c>
      <c r="G33" s="14" t="s">
        <v>7</v>
      </c>
      <c r="H33" s="14" t="s">
        <v>8</v>
      </c>
      <c r="I33" s="14" t="s">
        <v>9</v>
      </c>
      <c r="J33" s="14" t="s">
        <v>10</v>
      </c>
      <c r="K33" s="14" t="s">
        <v>11</v>
      </c>
      <c r="L33" s="14" t="s">
        <v>12</v>
      </c>
      <c r="M33" s="14" t="s">
        <v>13</v>
      </c>
      <c r="N33" s="14" t="s">
        <v>14</v>
      </c>
      <c r="O33" s="14" t="s">
        <v>15</v>
      </c>
      <c r="P33" s="14" t="s">
        <v>16</v>
      </c>
      <c r="Q33" s="14" t="s">
        <v>17</v>
      </c>
      <c r="R33" s="14" t="s">
        <v>18</v>
      </c>
      <c r="S33" s="14" t="s">
        <v>19</v>
      </c>
      <c r="T33" s="14" t="s">
        <v>20</v>
      </c>
      <c r="U33" s="14" t="s">
        <v>21</v>
      </c>
      <c r="V33" s="14" t="s">
        <v>22</v>
      </c>
      <c r="W33" s="3"/>
    </row>
    <row r="34" spans="1:23" ht="14.4" x14ac:dyDescent="0.3">
      <c r="A34" s="15" t="s">
        <v>29</v>
      </c>
      <c r="B34" s="20">
        <v>1.8325977610769248</v>
      </c>
      <c r="C34" s="20">
        <v>1.0622072278208958</v>
      </c>
      <c r="D34" s="20">
        <v>1.1978796093855237</v>
      </c>
      <c r="E34" s="20">
        <v>1.5690401190824943</v>
      </c>
      <c r="F34" s="20">
        <v>2.049663789369911</v>
      </c>
      <c r="G34" s="20">
        <v>2.6356820648419657</v>
      </c>
      <c r="H34" s="20">
        <v>2.7949710204729303</v>
      </c>
      <c r="I34" s="20">
        <v>2.7006899710603882</v>
      </c>
      <c r="J34" s="20">
        <v>2.7089178818923725</v>
      </c>
      <c r="K34" s="20">
        <v>3.1712378116461921</v>
      </c>
      <c r="L34" s="20">
        <v>3.4338868831481122</v>
      </c>
      <c r="M34" s="20">
        <v>3.583234598092595</v>
      </c>
      <c r="N34" s="20">
        <v>3.3035732218610381</v>
      </c>
      <c r="O34" s="20">
        <v>3.077561685579667</v>
      </c>
      <c r="P34" s="20">
        <v>3.1027066954357831</v>
      </c>
      <c r="Q34" s="20">
        <v>3.7206023633668579</v>
      </c>
      <c r="R34" s="20">
        <v>4.0257645886723221</v>
      </c>
      <c r="S34" s="20">
        <v>3.9291356765833898</v>
      </c>
      <c r="T34" s="20">
        <v>4.2743576783944341</v>
      </c>
      <c r="U34" s="20">
        <v>8.8134424509739553</v>
      </c>
      <c r="V34" s="20">
        <v>2.7620545812259785</v>
      </c>
    </row>
    <row r="35" spans="1:23" ht="14.4" x14ac:dyDescent="0.3">
      <c r="A35" s="15" t="s">
        <v>30</v>
      </c>
      <c r="B35" s="20">
        <v>39.434916180954474</v>
      </c>
      <c r="C35" s="20">
        <v>23.432658985508358</v>
      </c>
      <c r="D35" s="20">
        <v>20.929059576899984</v>
      </c>
      <c r="E35" s="20">
        <v>32.830510165084924</v>
      </c>
      <c r="F35" s="20">
        <v>38.387594466281747</v>
      </c>
      <c r="G35" s="20">
        <v>53.677076515631697</v>
      </c>
      <c r="H35" s="20">
        <v>64.723014011220016</v>
      </c>
      <c r="I35" s="20">
        <v>66.149709486592116</v>
      </c>
      <c r="J35" s="20">
        <v>64.789544288013261</v>
      </c>
      <c r="K35" s="20">
        <v>70.771388765221488</v>
      </c>
      <c r="L35" s="20">
        <v>75.770161204016745</v>
      </c>
      <c r="M35" s="20">
        <v>82.312780316244044</v>
      </c>
      <c r="N35" s="20">
        <v>83.400734582243317</v>
      </c>
      <c r="O35" s="20">
        <v>89.994237583258794</v>
      </c>
      <c r="P35" s="20">
        <v>101.74156766913427</v>
      </c>
      <c r="Q35" s="20">
        <v>119.66104484132022</v>
      </c>
      <c r="R35" s="20">
        <v>116.8044215875842</v>
      </c>
      <c r="S35" s="20">
        <v>91.915147239727162</v>
      </c>
      <c r="T35" s="20">
        <v>68.451682518642613</v>
      </c>
      <c r="U35" s="20">
        <v>76.451489713248066</v>
      </c>
      <c r="V35" s="20">
        <v>67.408043877593059</v>
      </c>
    </row>
    <row r="36" spans="1:23" ht="14.4" x14ac:dyDescent="0.3">
      <c r="A36" s="15" t="s">
        <v>31</v>
      </c>
      <c r="B36" s="20">
        <v>1.9117372394081796E-2</v>
      </c>
      <c r="C36" s="20">
        <v>8.1544921702370152E-5</v>
      </c>
      <c r="D36" s="20">
        <v>7.9066982603247899E-4</v>
      </c>
      <c r="E36" s="20">
        <v>1.177196037471934E-2</v>
      </c>
      <c r="F36" s="20">
        <v>9.7011809665490223E-2</v>
      </c>
      <c r="G36" s="20">
        <v>0.44957490143287038</v>
      </c>
      <c r="H36" s="20">
        <v>0.85446880016711213</v>
      </c>
      <c r="I36" s="20">
        <v>0.55291799694101873</v>
      </c>
      <c r="J36" s="20">
        <v>0.15894852352745253</v>
      </c>
      <c r="K36" s="20">
        <v>5.4105879735938493E-2</v>
      </c>
      <c r="L36" s="20">
        <v>2.9411093669956347E-2</v>
      </c>
      <c r="M36" s="20">
        <v>2.2453419710405279E-2</v>
      </c>
      <c r="N36" s="20">
        <v>1.8446275870123277E-2</v>
      </c>
      <c r="O36" s="20">
        <v>1.4253997446383889E-2</v>
      </c>
      <c r="P36" s="20">
        <v>9.5451617554283795E-3</v>
      </c>
      <c r="Q36" s="20">
        <v>9.6833798163021064E-3</v>
      </c>
      <c r="R36" s="20">
        <v>5.9811686284529158E-3</v>
      </c>
      <c r="S36" s="20">
        <v>4.4686556011038856E-3</v>
      </c>
      <c r="T36" s="20">
        <v>1.7119207170766938E-3</v>
      </c>
      <c r="U36" s="20">
        <v>1.2058587638778466E-3</v>
      </c>
      <c r="V36" s="20">
        <v>0.13627335731340146</v>
      </c>
    </row>
    <row r="37" spans="1:23" ht="14.4" x14ac:dyDescent="0.3">
      <c r="A37" s="15" t="s">
        <v>32</v>
      </c>
      <c r="B37" s="20">
        <v>4.2285490319646096E-3</v>
      </c>
      <c r="C37" s="20">
        <v>3.2113781232631267E-3</v>
      </c>
      <c r="D37" s="20">
        <v>3.6759722189040802E-3</v>
      </c>
      <c r="E37" s="20">
        <v>1.0014203752385376E-2</v>
      </c>
      <c r="F37" s="20">
        <v>1.3627497579369964E-2</v>
      </c>
      <c r="G37" s="20">
        <v>1.6529612374611959E-2</v>
      </c>
      <c r="H37" s="20">
        <v>1.6222697866340358E-2</v>
      </c>
      <c r="I37" s="20">
        <v>1.5041315942960447E-2</v>
      </c>
      <c r="J37" s="20">
        <v>1.5499431878095139E-2</v>
      </c>
      <c r="K37" s="20">
        <v>1.6575828675096171E-2</v>
      </c>
      <c r="L37" s="20">
        <v>2.0733973339999143E-2</v>
      </c>
      <c r="M37" s="20">
        <v>2.4295365113324065E-2</v>
      </c>
      <c r="N37" s="20">
        <v>2.7132388661417105E-2</v>
      </c>
      <c r="O37" s="20">
        <v>3.2330209812222219E-2</v>
      </c>
      <c r="P37" s="20">
        <v>4.1232687671535311E-2</v>
      </c>
      <c r="Q37" s="20">
        <v>9.1547100161532849E-2</v>
      </c>
      <c r="R37" s="20">
        <v>0.15704336230703764</v>
      </c>
      <c r="S37" s="20">
        <v>0.22182299234278763</v>
      </c>
      <c r="T37" s="20">
        <v>0.43395471153215481</v>
      </c>
      <c r="U37" s="20">
        <v>1.349353948840103</v>
      </c>
      <c r="V37" s="20">
        <v>3.6346644496598718E-2</v>
      </c>
    </row>
    <row r="38" spans="1:23" ht="14.4" x14ac:dyDescent="0.3">
      <c r="A38" s="15" t="s">
        <v>33</v>
      </c>
      <c r="B38" s="20">
        <v>0.72309450250104723</v>
      </c>
      <c r="C38" s="20">
        <v>0.22323690430805213</v>
      </c>
      <c r="D38" s="20">
        <v>0.85045163826192405</v>
      </c>
      <c r="E38" s="20">
        <v>1.4110840926096697</v>
      </c>
      <c r="F38" s="20">
        <v>2.131878814937648</v>
      </c>
      <c r="G38" s="20">
        <v>4.4815250426942619</v>
      </c>
      <c r="H38" s="20">
        <v>4.8590386793302445</v>
      </c>
      <c r="I38" s="20">
        <v>4.0747788007394687</v>
      </c>
      <c r="J38" s="20">
        <v>3.6328421409326417</v>
      </c>
      <c r="K38" s="20">
        <v>4.3171254954327152</v>
      </c>
      <c r="L38" s="20">
        <v>4.5083150085118362</v>
      </c>
      <c r="M38" s="20">
        <v>4.2418410153344208</v>
      </c>
      <c r="N38" s="20">
        <v>3.7506776876741856</v>
      </c>
      <c r="O38" s="20">
        <v>3.1836066915615127</v>
      </c>
      <c r="P38" s="20">
        <v>3.1982970880263126</v>
      </c>
      <c r="Q38" s="20">
        <v>4.2252947252908672</v>
      </c>
      <c r="R38" s="20">
        <v>5.2558169266951333</v>
      </c>
      <c r="S38" s="20">
        <v>6.0907257730158495</v>
      </c>
      <c r="T38" s="20">
        <v>8.0716121540527048</v>
      </c>
      <c r="U38" s="20">
        <v>19.377256802569796</v>
      </c>
      <c r="V38" s="20">
        <v>3.40162110697602</v>
      </c>
    </row>
    <row r="39" spans="1:23" ht="14.4" x14ac:dyDescent="0.3">
      <c r="A39" s="15" t="s">
        <v>34</v>
      </c>
      <c r="B39" s="20">
        <v>5.7596119365783044E-2</v>
      </c>
      <c r="C39" s="20">
        <v>0.19927902408699677</v>
      </c>
      <c r="D39" s="20">
        <v>9.6978531056938433E-2</v>
      </c>
      <c r="E39" s="20">
        <v>1.8589238720309566E-2</v>
      </c>
      <c r="F39" s="20">
        <v>3.572697197825834E-3</v>
      </c>
      <c r="G39" s="20">
        <v>3.3026797596125866E-3</v>
      </c>
      <c r="H39" s="20">
        <v>3.025749495253487E-3</v>
      </c>
      <c r="I39" s="20">
        <v>2.9093773585289009E-3</v>
      </c>
      <c r="J39" s="20">
        <v>3.1784090394452597E-3</v>
      </c>
      <c r="K39" s="20">
        <v>2.0983589981383114E-3</v>
      </c>
      <c r="L39" s="20">
        <v>3.1093904282936892E-3</v>
      </c>
      <c r="M39" s="20">
        <v>3.3603934064182842E-3</v>
      </c>
      <c r="N39" s="20">
        <v>3.4381977156516053E-3</v>
      </c>
      <c r="O39" s="20">
        <v>3.7779340222627807E-3</v>
      </c>
      <c r="P39" s="20">
        <v>5.0645319196610684E-3</v>
      </c>
      <c r="Q39" s="20">
        <v>1.1282485085084532E-2</v>
      </c>
      <c r="R39" s="20">
        <v>1.6060428094126018E-2</v>
      </c>
      <c r="S39" s="20">
        <v>2.4415077892970056E-2</v>
      </c>
      <c r="T39" s="20">
        <v>2.5486836245734414E-2</v>
      </c>
      <c r="U39" s="20">
        <v>4.0490641732645494E-2</v>
      </c>
      <c r="V39" s="20">
        <v>2.3249063324819599E-2</v>
      </c>
    </row>
    <row r="40" spans="1:23" ht="14.4" x14ac:dyDescent="0.3">
      <c r="A40" s="15" t="s">
        <v>35</v>
      </c>
      <c r="B40" s="20">
        <v>1.4464954474716371E-2</v>
      </c>
      <c r="C40" s="20">
        <v>6.0856876645086246E-2</v>
      </c>
      <c r="D40" s="20">
        <v>3.2975513567382181E-2</v>
      </c>
      <c r="E40" s="20">
        <v>1.9418922208502432E-2</v>
      </c>
      <c r="F40" s="20">
        <v>2.2307235199793284E-2</v>
      </c>
      <c r="G40" s="20">
        <v>4.0501790042147823E-2</v>
      </c>
      <c r="H40" s="20">
        <v>3.5971993921117905E-2</v>
      </c>
      <c r="I40" s="20">
        <v>2.8399146342166125E-2</v>
      </c>
      <c r="J40" s="20">
        <v>2.9131261543005878E-2</v>
      </c>
      <c r="K40" s="20">
        <v>3.1808973603201382E-2</v>
      </c>
      <c r="L40" s="20">
        <v>3.0947175215871474E-2</v>
      </c>
      <c r="M40" s="20">
        <v>3.2023534267382678E-2</v>
      </c>
      <c r="N40" s="20">
        <v>3.1925674258639326E-2</v>
      </c>
      <c r="O40" s="20">
        <v>3.6858252416625985E-2</v>
      </c>
      <c r="P40" s="20">
        <v>4.2926156227304599E-2</v>
      </c>
      <c r="Q40" s="20">
        <v>5.3937466762020034E-2</v>
      </c>
      <c r="R40" s="20">
        <v>5.8444469462990152E-2</v>
      </c>
      <c r="S40" s="20">
        <v>5.1184900907481394E-2</v>
      </c>
      <c r="T40" s="20">
        <v>4.6780860719555575E-2</v>
      </c>
      <c r="U40" s="20">
        <v>4.5642009768675586E-2</v>
      </c>
      <c r="V40" s="20">
        <v>3.5054321979840354E-2</v>
      </c>
    </row>
    <row r="41" spans="1:23" ht="14.4" x14ac:dyDescent="0.3">
      <c r="A41" s="15" t="s">
        <v>36</v>
      </c>
      <c r="B41" s="20">
        <v>4.0047834675477848E-3</v>
      </c>
      <c r="C41" s="20">
        <v>2.3621779394536871E-2</v>
      </c>
      <c r="D41" s="20">
        <v>2.4391241960915341E-2</v>
      </c>
      <c r="E41" s="20">
        <v>1.7691765482730385E-2</v>
      </c>
      <c r="F41" s="20">
        <v>1.638777028448719E-2</v>
      </c>
      <c r="G41" s="20">
        <v>1.8431187881905831E-2</v>
      </c>
      <c r="H41" s="20">
        <v>1.9586226905636703E-2</v>
      </c>
      <c r="I41" s="20">
        <v>1.9964568192532964E-2</v>
      </c>
      <c r="J41" s="20">
        <v>1.8770460070902599E-2</v>
      </c>
      <c r="K41" s="20">
        <v>1.9558363530553166E-2</v>
      </c>
      <c r="L41" s="20">
        <v>2.4865978573397868E-2</v>
      </c>
      <c r="M41" s="20">
        <v>3.0902134049011508E-2</v>
      </c>
      <c r="N41" s="20">
        <v>3.766643959811742E-2</v>
      </c>
      <c r="O41" s="20">
        <v>4.6605519622140941E-2</v>
      </c>
      <c r="P41" s="20">
        <v>6.1972180381092166E-2</v>
      </c>
      <c r="Q41" s="20">
        <v>9.3556466547491612E-2</v>
      </c>
      <c r="R41" s="20">
        <v>0.12189070981122538</v>
      </c>
      <c r="S41" s="20">
        <v>0.16960521471038781</v>
      </c>
      <c r="T41" s="20">
        <v>0.21267756570397334</v>
      </c>
      <c r="U41" s="20">
        <v>0.29038031892602317</v>
      </c>
      <c r="V41" s="20">
        <v>3.7608476538079472E-2</v>
      </c>
    </row>
    <row r="42" spans="1:23" ht="14.4" x14ac:dyDescent="0.3">
      <c r="A42" s="15" t="s">
        <v>37</v>
      </c>
      <c r="B42" s="20">
        <v>0</v>
      </c>
      <c r="C42" s="20">
        <v>3.6208539083924903E-5</v>
      </c>
      <c r="D42" s="20">
        <v>9.2462823037064618E-5</v>
      </c>
      <c r="E42" s="20">
        <v>1.3705281655054552E-4</v>
      </c>
      <c r="F42" s="20">
        <v>1.6028002819028935E-5</v>
      </c>
      <c r="G42" s="20">
        <v>7.0454705788117281E-5</v>
      </c>
      <c r="H42" s="20">
        <v>7.7092444848660526E-5</v>
      </c>
      <c r="I42" s="20">
        <v>1.9002773742845096E-4</v>
      </c>
      <c r="J42" s="20">
        <v>8.746635597908145E-5</v>
      </c>
      <c r="K42" s="20">
        <v>6.7593166756069214E-5</v>
      </c>
      <c r="L42" s="20">
        <v>7.3907755535897188E-5</v>
      </c>
      <c r="M42" s="20">
        <v>2.0286799616831829E-4</v>
      </c>
      <c r="N42" s="20">
        <v>2.4312251713077357E-5</v>
      </c>
      <c r="O42" s="20">
        <v>1.8372727185205036E-5</v>
      </c>
      <c r="P42" s="20">
        <v>2.1504542266596338E-5</v>
      </c>
      <c r="Q42" s="20">
        <v>0</v>
      </c>
      <c r="R42" s="20">
        <v>0</v>
      </c>
      <c r="S42" s="20">
        <v>0</v>
      </c>
      <c r="T42" s="20">
        <v>0</v>
      </c>
      <c r="U42" s="20">
        <v>0</v>
      </c>
      <c r="V42" s="20">
        <v>6.8297313364209947E-5</v>
      </c>
    </row>
    <row r="43" spans="1:23" ht="14.4" x14ac:dyDescent="0.3">
      <c r="A43" s="15" t="s">
        <v>38</v>
      </c>
      <c r="B43" s="20">
        <v>0.51626029755861236</v>
      </c>
      <c r="C43" s="20">
        <v>1.8153144223020179</v>
      </c>
      <c r="D43" s="20">
        <v>1.4529234837869482</v>
      </c>
      <c r="E43" s="20">
        <v>1.1744724725066353</v>
      </c>
      <c r="F43" s="20">
        <v>1.5528069594663574</v>
      </c>
      <c r="G43" s="20">
        <v>1.4607968009268304</v>
      </c>
      <c r="H43" s="20">
        <v>1.1759344995735175</v>
      </c>
      <c r="I43" s="20">
        <v>1.0525120096805975</v>
      </c>
      <c r="J43" s="20">
        <v>1.6702621360503853</v>
      </c>
      <c r="K43" s="20">
        <v>2.9371733946830232</v>
      </c>
      <c r="L43" s="20">
        <v>2.9237470457544479</v>
      </c>
      <c r="M43" s="20">
        <v>2.9726387060819999</v>
      </c>
      <c r="N43" s="20">
        <v>3.4422856619050193</v>
      </c>
      <c r="O43" s="20">
        <v>4.4594235208644184</v>
      </c>
      <c r="P43" s="20">
        <v>4.4487509137659416</v>
      </c>
      <c r="Q43" s="20">
        <v>4.2179714171303386</v>
      </c>
      <c r="R43" s="20">
        <v>3.9786981657313034</v>
      </c>
      <c r="S43" s="20">
        <v>3.5775814818942027</v>
      </c>
      <c r="T43" s="20">
        <v>3.7246934219376251</v>
      </c>
      <c r="U43" s="20">
        <v>5.5658335217622339</v>
      </c>
      <c r="V43" s="20">
        <v>2.470774058571882</v>
      </c>
      <c r="W43" s="3"/>
    </row>
    <row r="44" spans="1:23" ht="14.4" x14ac:dyDescent="0.3">
      <c r="A44" s="15" t="s">
        <v>39</v>
      </c>
      <c r="B44" s="20">
        <v>19.206533610744241</v>
      </c>
      <c r="C44" s="20">
        <v>77.681011806758434</v>
      </c>
      <c r="D44" s="20">
        <v>85.163225004902984</v>
      </c>
      <c r="E44" s="20">
        <v>77.864145068252029</v>
      </c>
      <c r="F44" s="20">
        <v>74.436678521575359</v>
      </c>
      <c r="G44" s="20">
        <v>75.057585541794353</v>
      </c>
      <c r="H44" s="20">
        <v>72.906716164149515</v>
      </c>
      <c r="I44" s="20">
        <v>74.580200248014521</v>
      </c>
      <c r="J44" s="20">
        <v>106.74163731520257</v>
      </c>
      <c r="K44" s="20">
        <v>179.18441927592744</v>
      </c>
      <c r="L44" s="20">
        <v>190.70949543893741</v>
      </c>
      <c r="M44" s="20">
        <v>184.39809586907188</v>
      </c>
      <c r="N44" s="20">
        <v>159.52333382040072</v>
      </c>
      <c r="O44" s="20">
        <v>145.76517396512435</v>
      </c>
      <c r="P44" s="20">
        <v>137.52924751039012</v>
      </c>
      <c r="Q44" s="20">
        <v>137.41482132638254</v>
      </c>
      <c r="R44" s="20">
        <v>123.38742958249819</v>
      </c>
      <c r="S44" s="20">
        <v>105.54621801555605</v>
      </c>
      <c r="T44" s="20">
        <v>87.290433610751279</v>
      </c>
      <c r="U44" s="20">
        <v>99.962706906381925</v>
      </c>
      <c r="V44" s="20">
        <v>115.96564942402621</v>
      </c>
    </row>
    <row r="45" spans="1:23" ht="14.4" x14ac:dyDescent="0.3">
      <c r="A45" s="15" t="s">
        <v>40</v>
      </c>
      <c r="B45" s="20">
        <v>0</v>
      </c>
      <c r="C45" s="20">
        <v>0</v>
      </c>
      <c r="D45" s="20">
        <v>4.3341948298624038E-5</v>
      </c>
      <c r="E45" s="20">
        <v>1.5703968563083342E-4</v>
      </c>
      <c r="F45" s="20">
        <v>0.15713604509768456</v>
      </c>
      <c r="G45" s="20">
        <v>0.22551658196952754</v>
      </c>
      <c r="H45" s="20">
        <v>0.32350612721156896</v>
      </c>
      <c r="I45" s="20">
        <v>0.46992325883521219</v>
      </c>
      <c r="J45" s="20">
        <v>0.8185811613529802</v>
      </c>
      <c r="K45" s="20">
        <v>1.2619445269601137</v>
      </c>
      <c r="L45" s="20">
        <v>1.8327249983751097</v>
      </c>
      <c r="M45" s="20">
        <v>2.7336355617974313</v>
      </c>
      <c r="N45" s="20">
        <v>4.5402072756009346</v>
      </c>
      <c r="O45" s="20">
        <v>8.1056868766908021</v>
      </c>
      <c r="P45" s="20">
        <v>12.427831608892699</v>
      </c>
      <c r="Q45" s="20">
        <v>17.231110570692497</v>
      </c>
      <c r="R45" s="20">
        <v>20.970682808608807</v>
      </c>
      <c r="S45" s="20">
        <v>22.982973262699016</v>
      </c>
      <c r="T45" s="20">
        <v>27.227028384471584</v>
      </c>
      <c r="U45" s="20">
        <v>52.993105416533616</v>
      </c>
      <c r="V45" s="20">
        <v>4.3469064837326838</v>
      </c>
      <c r="W45" s="2"/>
    </row>
    <row r="46" spans="1:23" ht="14.4" x14ac:dyDescent="0.3">
      <c r="A46" s="15" t="s">
        <v>41</v>
      </c>
      <c r="B46" s="20">
        <v>0.13981238986775629</v>
      </c>
      <c r="C46" s="20">
        <v>0.22799293212526278</v>
      </c>
      <c r="D46" s="20">
        <v>0.25591937019920219</v>
      </c>
      <c r="E46" s="20">
        <v>0.30168157062123746</v>
      </c>
      <c r="F46" s="20">
        <v>0.87574899283676055</v>
      </c>
      <c r="G46" s="20">
        <v>1.2491052070919058</v>
      </c>
      <c r="H46" s="20">
        <v>1.5948057378535372</v>
      </c>
      <c r="I46" s="20">
        <v>2.4053551623518956</v>
      </c>
      <c r="J46" s="20">
        <v>3.5475037076224574</v>
      </c>
      <c r="K46" s="20">
        <v>5.608468629120571</v>
      </c>
      <c r="L46" s="20">
        <v>8.7961209489049637</v>
      </c>
      <c r="M46" s="20">
        <v>14.566411981620583</v>
      </c>
      <c r="N46" s="20">
        <v>20.287290714302678</v>
      </c>
      <c r="O46" s="20">
        <v>29.490792085704204</v>
      </c>
      <c r="P46" s="20">
        <v>45.039052139907078</v>
      </c>
      <c r="Q46" s="20">
        <v>70.860852649844873</v>
      </c>
      <c r="R46" s="20">
        <v>97.22095084771324</v>
      </c>
      <c r="S46" s="20">
        <v>120.22758981521244</v>
      </c>
      <c r="T46" s="20">
        <v>125.31638764312454</v>
      </c>
      <c r="U46" s="20">
        <v>173.48001814747317</v>
      </c>
      <c r="V46" s="20">
        <v>18.732402109699496</v>
      </c>
    </row>
    <row r="47" spans="1:23" s="29" customFormat="1" ht="14.4" x14ac:dyDescent="0.3">
      <c r="A47" s="28" t="s">
        <v>42</v>
      </c>
      <c r="B47" s="20">
        <v>6.7616248907290633</v>
      </c>
      <c r="C47" s="20">
        <v>5.844727295864419</v>
      </c>
      <c r="D47" s="20">
        <v>12.128710637086407</v>
      </c>
      <c r="E47" s="20">
        <v>8.7715501047928335</v>
      </c>
      <c r="F47" s="20">
        <v>8.0092966428206296</v>
      </c>
      <c r="G47" s="20">
        <v>9.8817550055790537</v>
      </c>
      <c r="H47" s="20">
        <v>10.775571012420968</v>
      </c>
      <c r="I47" s="20">
        <v>10.918485759299578</v>
      </c>
      <c r="J47" s="20">
        <v>10.997425632220896</v>
      </c>
      <c r="K47" s="20">
        <v>12.395292055031453</v>
      </c>
      <c r="L47" s="20">
        <v>13.815628228929757</v>
      </c>
      <c r="M47" s="20">
        <v>14.694371902435979</v>
      </c>
      <c r="N47" s="20">
        <v>14.26022744720658</v>
      </c>
      <c r="O47" s="20">
        <v>14.64846394629784</v>
      </c>
      <c r="P47" s="20">
        <v>15.133664704867199</v>
      </c>
      <c r="Q47" s="20">
        <v>16.892260735579519</v>
      </c>
      <c r="R47" s="20">
        <v>16.998323460993987</v>
      </c>
      <c r="S47" s="20">
        <v>16.37842877724939</v>
      </c>
      <c r="T47" s="20">
        <v>14.822765771740334</v>
      </c>
      <c r="U47" s="20">
        <v>16.992503616617391</v>
      </c>
      <c r="V47" s="20">
        <v>12.093968177405658</v>
      </c>
    </row>
    <row r="48" spans="1:23" s="29" customFormat="1" ht="14.4" x14ac:dyDescent="0.3">
      <c r="A48" s="28" t="s">
        <v>62</v>
      </c>
      <c r="B48" s="20">
        <v>6.1427476299414231E-4</v>
      </c>
      <c r="C48" s="20">
        <v>2.1412643758060672E-3</v>
      </c>
      <c r="D48" s="20">
        <v>1.5193202135128467E-3</v>
      </c>
      <c r="E48" s="20">
        <v>8.0990505360441451E-4</v>
      </c>
      <c r="F48" s="20">
        <v>5.7684782145685145E-4</v>
      </c>
      <c r="G48" s="20">
        <v>6.5505487561946048E-4</v>
      </c>
      <c r="H48" s="20">
        <v>6.3998192784960528E-4</v>
      </c>
      <c r="I48" s="20">
        <v>6.6676849861375378E-4</v>
      </c>
      <c r="J48" s="20">
        <v>9.3838280012157531E-4</v>
      </c>
      <c r="K48" s="20">
        <v>8.8510253783063281E-4</v>
      </c>
      <c r="L48" s="20">
        <v>1.2815481630332013E-3</v>
      </c>
      <c r="M48" s="20">
        <v>1.4203614536709682E-3</v>
      </c>
      <c r="N48" s="20">
        <v>1.6454267172510907E-3</v>
      </c>
      <c r="O48" s="20">
        <v>1.9372046063561462E-3</v>
      </c>
      <c r="P48" s="20">
        <v>2.4725866107231766E-3</v>
      </c>
      <c r="Q48" s="20">
        <v>3.3022463520301724E-3</v>
      </c>
      <c r="R48" s="20">
        <v>4.6059891763481171E-3</v>
      </c>
      <c r="S48" s="20">
        <v>6.8234254693202616E-3</v>
      </c>
      <c r="T48" s="20">
        <v>9.7702426322615107E-3</v>
      </c>
      <c r="U48" s="20">
        <v>3.0859743865316234E-2</v>
      </c>
      <c r="V48" s="20">
        <v>1.6809079626246702E-3</v>
      </c>
    </row>
    <row r="49" spans="1:44" ht="14.4" x14ac:dyDescent="0.3">
      <c r="A49" s="15" t="s">
        <v>44</v>
      </c>
      <c r="B49" s="20">
        <v>2.2671367455351827E-2</v>
      </c>
      <c r="C49" s="20">
        <v>3.648285826771009E-2</v>
      </c>
      <c r="D49" s="20">
        <v>4.3848500095706157E-2</v>
      </c>
      <c r="E49" s="20">
        <v>3.922883326048747E-2</v>
      </c>
      <c r="F49" s="20">
        <v>2.7707914462400049E-2</v>
      </c>
      <c r="G49" s="20">
        <v>2.8193526829173764E-2</v>
      </c>
      <c r="H49" s="20">
        <v>3.3589768593930862E-2</v>
      </c>
      <c r="I49" s="20">
        <v>4.3937741811357803E-2</v>
      </c>
      <c r="J49" s="20">
        <v>6.4580197398061756E-2</v>
      </c>
      <c r="K49" s="20">
        <v>9.2068366257695516E-2</v>
      </c>
      <c r="L49" s="20">
        <v>0.11274644120348173</v>
      </c>
      <c r="M49" s="20">
        <v>0.16469886270069717</v>
      </c>
      <c r="N49" s="20">
        <v>0.22943581226406129</v>
      </c>
      <c r="O49" s="20">
        <v>0.35461911764706311</v>
      </c>
      <c r="P49" s="20">
        <v>0.42255155937004563</v>
      </c>
      <c r="Q49" s="20">
        <v>0.55085536893652132</v>
      </c>
      <c r="R49" s="20">
        <v>0.63296824988253142</v>
      </c>
      <c r="S49" s="20">
        <v>0.70952496301142698</v>
      </c>
      <c r="T49" s="20">
        <v>0.51587054341178762</v>
      </c>
      <c r="U49" s="20">
        <v>0.63243385810935437</v>
      </c>
      <c r="V49" s="20">
        <v>0.1736926158478648</v>
      </c>
    </row>
    <row r="50" spans="1:44" ht="14.4" x14ac:dyDescent="0.3">
      <c r="A50" s="15" t="s">
        <v>45</v>
      </c>
      <c r="B50" s="20">
        <v>1.957991753613433E-3</v>
      </c>
      <c r="C50" s="20">
        <v>4.0828551169911449E-3</v>
      </c>
      <c r="D50" s="20">
        <v>5.4371636196290079E-3</v>
      </c>
      <c r="E50" s="20">
        <v>2.3792511716525279E-3</v>
      </c>
      <c r="F50" s="20">
        <v>2.3722668128741734E-3</v>
      </c>
      <c r="G50" s="20">
        <v>2.3375612190010887E-3</v>
      </c>
      <c r="H50" s="20">
        <v>4.7829069868954776E-3</v>
      </c>
      <c r="I50" s="20">
        <v>1.0086878172106312E-2</v>
      </c>
      <c r="J50" s="20">
        <v>1.2214609726441799E-2</v>
      </c>
      <c r="K50" s="20">
        <v>4.1350035271566894E-2</v>
      </c>
      <c r="L50" s="20">
        <v>4.127755537455411E-2</v>
      </c>
      <c r="M50" s="20">
        <v>7.3728207213282104E-2</v>
      </c>
      <c r="N50" s="20">
        <v>0.17404592651794035</v>
      </c>
      <c r="O50" s="20">
        <v>0.36207445275310651</v>
      </c>
      <c r="P50" s="20">
        <v>0.41894109103028088</v>
      </c>
      <c r="Q50" s="20">
        <v>0.39299864209527202</v>
      </c>
      <c r="R50" s="20">
        <v>0.30097613996799738</v>
      </c>
      <c r="S50" s="20">
        <v>0.12999331912895548</v>
      </c>
      <c r="T50" s="20">
        <v>5.9386656340366842E-2</v>
      </c>
      <c r="U50" s="20">
        <v>1.6170847135090927E-2</v>
      </c>
      <c r="V50" s="20">
        <v>0.10379551504477126</v>
      </c>
    </row>
    <row r="51" spans="1:44" ht="14.4" x14ac:dyDescent="0.3">
      <c r="A51" s="15" t="s">
        <v>46</v>
      </c>
      <c r="B51" s="20">
        <v>0.51556161546185053</v>
      </c>
      <c r="C51" s="20">
        <v>46.39191451570936</v>
      </c>
      <c r="D51" s="20">
        <v>265.14275226153399</v>
      </c>
      <c r="E51" s="20">
        <v>150.25723628623655</v>
      </c>
      <c r="F51" s="20">
        <v>10.984944382720329</v>
      </c>
      <c r="G51" s="20">
        <v>13.727685173129197</v>
      </c>
      <c r="H51" s="20">
        <v>15.765716688690159</v>
      </c>
      <c r="I51" s="20">
        <v>17.338149294429932</v>
      </c>
      <c r="J51" s="20">
        <v>19.916121662721736</v>
      </c>
      <c r="K51" s="20">
        <v>24.440325524053151</v>
      </c>
      <c r="L51" s="20">
        <v>28.31531239671266</v>
      </c>
      <c r="M51" s="20">
        <v>31.933599602918811</v>
      </c>
      <c r="N51" s="20">
        <v>31.825503816999436</v>
      </c>
      <c r="O51" s="20">
        <v>28.800196228862831</v>
      </c>
      <c r="P51" s="20">
        <v>24.390870138904738</v>
      </c>
      <c r="Q51" s="20">
        <v>21.860958576381556</v>
      </c>
      <c r="R51" s="20">
        <v>16.951952433370405</v>
      </c>
      <c r="S51" s="20">
        <v>9.9349832246538607</v>
      </c>
      <c r="T51" s="20">
        <v>5.0626417107945407</v>
      </c>
      <c r="U51" s="20">
        <v>3.6984954202533715</v>
      </c>
      <c r="V51" s="20">
        <v>43.773551631560998</v>
      </c>
    </row>
    <row r="52" spans="1:44" ht="14.4" x14ac:dyDescent="0.3">
      <c r="A52" s="15" t="s">
        <v>47</v>
      </c>
      <c r="B52" s="20">
        <v>1.4802525084833255E-2</v>
      </c>
      <c r="C52" s="20">
        <v>2.6196710151265734E-2</v>
      </c>
      <c r="D52" s="20">
        <v>0.19060781883802713</v>
      </c>
      <c r="E52" s="20">
        <v>1.6894800299353263</v>
      </c>
      <c r="F52" s="20">
        <v>5.8827314226351746</v>
      </c>
      <c r="G52" s="20">
        <v>10.872649061521653</v>
      </c>
      <c r="H52" s="20">
        <v>15.053289938634585</v>
      </c>
      <c r="I52" s="20">
        <v>19.354692075772835</v>
      </c>
      <c r="J52" s="20">
        <v>25.258702693535042</v>
      </c>
      <c r="K52" s="20">
        <v>32.452859151439263</v>
      </c>
      <c r="L52" s="20">
        <v>42.452360184846668</v>
      </c>
      <c r="M52" s="20">
        <v>54.613509178122207</v>
      </c>
      <c r="N52" s="20">
        <v>59.489180067987789</v>
      </c>
      <c r="O52" s="20">
        <v>65.727584737571163</v>
      </c>
      <c r="P52" s="20">
        <v>69.837494359754771</v>
      </c>
      <c r="Q52" s="20">
        <v>77.329060865240621</v>
      </c>
      <c r="R52" s="20">
        <v>82.466428680803034</v>
      </c>
      <c r="S52" s="20">
        <v>77.947411997157133</v>
      </c>
      <c r="T52" s="20">
        <v>66.626720330383336</v>
      </c>
      <c r="U52" s="20">
        <v>78.002665008790871</v>
      </c>
      <c r="V52" s="20">
        <v>34.146400202143084</v>
      </c>
    </row>
    <row r="53" spans="1:44" ht="14.4" x14ac:dyDescent="0.3">
      <c r="A53" s="15" t="s">
        <v>48</v>
      </c>
      <c r="B53" s="20">
        <v>2.943999389918199E-3</v>
      </c>
      <c r="C53" s="20">
        <v>2.699726449198446E-2</v>
      </c>
      <c r="D53" s="20">
        <v>0.57805666725079519</v>
      </c>
      <c r="E53" s="20">
        <v>3.543468729976643</v>
      </c>
      <c r="F53" s="20">
        <v>7.7898353940296339</v>
      </c>
      <c r="G53" s="20">
        <v>14.551362483062519</v>
      </c>
      <c r="H53" s="20">
        <v>20.828090193426501</v>
      </c>
      <c r="I53" s="20">
        <v>27.189379240441646</v>
      </c>
      <c r="J53" s="20">
        <v>34.570920015972632</v>
      </c>
      <c r="K53" s="20">
        <v>44.59377833806537</v>
      </c>
      <c r="L53" s="20">
        <v>55.330066267209745</v>
      </c>
      <c r="M53" s="20">
        <v>67.135480893765333</v>
      </c>
      <c r="N53" s="20">
        <v>68.442581913487345</v>
      </c>
      <c r="O53" s="20">
        <v>67.108253195983679</v>
      </c>
      <c r="P53" s="20">
        <v>67.01275198786206</v>
      </c>
      <c r="Q53" s="20">
        <v>72.023716474472849</v>
      </c>
      <c r="R53" s="20">
        <v>71.429040949400715</v>
      </c>
      <c r="S53" s="20">
        <v>61.925159846033004</v>
      </c>
      <c r="T53" s="20">
        <v>44.988958542492341</v>
      </c>
      <c r="U53" s="20">
        <v>44.974650637426151</v>
      </c>
      <c r="V53" s="20">
        <v>37.797087828037434</v>
      </c>
    </row>
    <row r="54" spans="1:44" s="9" customFormat="1" ht="14.4" x14ac:dyDescent="0.3">
      <c r="A54" s="16" t="s">
        <v>49</v>
      </c>
      <c r="B54" s="19">
        <f>SUM(B34:B53)</f>
        <v>69.272803186074768</v>
      </c>
      <c r="C54" s="19">
        <f t="shared" ref="C54:V54" si="1">SUM(C34:C53)</f>
        <v>157.06205185451122</v>
      </c>
      <c r="D54" s="19">
        <f t="shared" si="1"/>
        <v>388.09933878547611</v>
      </c>
      <c r="E54" s="19">
        <f t="shared" si="1"/>
        <v>279.53286681162496</v>
      </c>
      <c r="F54" s="19">
        <f t="shared" si="1"/>
        <v>152.44189549879775</v>
      </c>
      <c r="G54" s="19">
        <f t="shared" si="1"/>
        <v>188.38033624736369</v>
      </c>
      <c r="H54" s="19">
        <f t="shared" si="1"/>
        <v>211.76901929129252</v>
      </c>
      <c r="I54" s="19">
        <f t="shared" si="1"/>
        <v>226.90798912821495</v>
      </c>
      <c r="J54" s="19">
        <f t="shared" si="1"/>
        <v>274.9558073778565</v>
      </c>
      <c r="K54" s="19">
        <f t="shared" si="1"/>
        <v>381.39253146935766</v>
      </c>
      <c r="L54" s="19">
        <f t="shared" si="1"/>
        <v>428.1522656690716</v>
      </c>
      <c r="M54" s="19">
        <f t="shared" si="1"/>
        <v>463.53868477139565</v>
      </c>
      <c r="N54" s="19">
        <f t="shared" si="1"/>
        <v>452.78935666352396</v>
      </c>
      <c r="O54" s="19">
        <f t="shared" si="1"/>
        <v>461.21345557855261</v>
      </c>
      <c r="P54" s="19">
        <f t="shared" si="1"/>
        <v>484.86696227644939</v>
      </c>
      <c r="Q54" s="19">
        <f t="shared" si="1"/>
        <v>546.64485770145905</v>
      </c>
      <c r="R54" s="19">
        <f t="shared" si="1"/>
        <v>560.78748054940206</v>
      </c>
      <c r="S54" s="19">
        <f t="shared" si="1"/>
        <v>521.77319365884591</v>
      </c>
      <c r="T54" s="19">
        <f t="shared" si="1"/>
        <v>457.16292110408824</v>
      </c>
      <c r="U54" s="19">
        <f t="shared" si="1"/>
        <v>582.7187048691718</v>
      </c>
      <c r="V54" s="19">
        <f t="shared" si="1"/>
        <v>343.44622868079387</v>
      </c>
    </row>
    <row r="55" spans="1:44" x14ac:dyDescent="0.25"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X55" s="26"/>
      <c r="Y55" s="26"/>
      <c r="Z55" s="26"/>
      <c r="AA55" s="26"/>
      <c r="AB55" s="26"/>
      <c r="AC55" s="26"/>
      <c r="AD55" s="26"/>
      <c r="AE55" s="26"/>
      <c r="AF55" s="26"/>
      <c r="AG55" s="26"/>
      <c r="AH55" s="26"/>
      <c r="AI55" s="26"/>
      <c r="AJ55" s="26"/>
      <c r="AK55" s="26"/>
      <c r="AL55" s="26"/>
      <c r="AM55" s="26"/>
      <c r="AN55" s="26"/>
      <c r="AO55" s="26"/>
      <c r="AP55" s="26"/>
      <c r="AQ55" s="26"/>
      <c r="AR55" s="27"/>
    </row>
    <row r="56" spans="1:44" x14ac:dyDescent="0.25">
      <c r="A56" s="4" t="s">
        <v>51</v>
      </c>
      <c r="B56" s="6" t="s">
        <v>2</v>
      </c>
      <c r="C56" s="6" t="s">
        <v>3</v>
      </c>
      <c r="D56" s="6" t="s">
        <v>4</v>
      </c>
      <c r="E56" s="6" t="s">
        <v>5</v>
      </c>
      <c r="F56" s="6" t="s">
        <v>6</v>
      </c>
      <c r="G56" s="6" t="s">
        <v>7</v>
      </c>
      <c r="H56" s="6" t="s">
        <v>8</v>
      </c>
      <c r="I56" s="6" t="s">
        <v>9</v>
      </c>
      <c r="J56" s="6" t="s">
        <v>10</v>
      </c>
      <c r="K56" s="6" t="s">
        <v>11</v>
      </c>
      <c r="L56" s="6" t="s">
        <v>12</v>
      </c>
      <c r="M56" s="6" t="s">
        <v>13</v>
      </c>
      <c r="N56" s="6" t="s">
        <v>14</v>
      </c>
      <c r="O56" s="6" t="s">
        <v>15</v>
      </c>
      <c r="P56" s="6" t="s">
        <v>16</v>
      </c>
      <c r="Q56" s="6" t="s">
        <v>17</v>
      </c>
      <c r="R56" s="6" t="s">
        <v>18</v>
      </c>
      <c r="S56" s="6" t="s">
        <v>19</v>
      </c>
      <c r="T56" s="6" t="s">
        <v>20</v>
      </c>
      <c r="U56" s="6" t="s">
        <v>21</v>
      </c>
      <c r="V56" s="6" t="s">
        <v>22</v>
      </c>
    </row>
    <row r="57" spans="1:44" ht="14.4" x14ac:dyDescent="0.3">
      <c r="A57" s="15" t="s">
        <v>1</v>
      </c>
      <c r="B57" s="20">
        <f>SUM(B4:B29)</f>
        <v>209.60729734951903</v>
      </c>
      <c r="C57" s="20">
        <f t="shared" ref="C57:V57" si="2">SUM(C4:C29)</f>
        <v>164.89975220486738</v>
      </c>
      <c r="D57" s="20">
        <f t="shared" si="2"/>
        <v>157.63839873827229</v>
      </c>
      <c r="E57" s="20">
        <f t="shared" si="2"/>
        <v>149.95699375305853</v>
      </c>
      <c r="F57" s="20">
        <f t="shared" si="2"/>
        <v>162.29027196641073</v>
      </c>
      <c r="G57" s="20">
        <f t="shared" si="2"/>
        <v>199.72954329832226</v>
      </c>
      <c r="H57" s="20">
        <f t="shared" si="2"/>
        <v>213.79735818719354</v>
      </c>
      <c r="I57" s="20">
        <f t="shared" si="2"/>
        <v>220.82758405498799</v>
      </c>
      <c r="J57" s="20">
        <f t="shared" si="2"/>
        <v>226.56595842004469</v>
      </c>
      <c r="K57" s="20">
        <f t="shared" si="2"/>
        <v>249.01529609754041</v>
      </c>
      <c r="L57" s="20">
        <f t="shared" si="2"/>
        <v>262.05923123699773</v>
      </c>
      <c r="M57" s="20">
        <f t="shared" si="2"/>
        <v>279.28348533178632</v>
      </c>
      <c r="N57" s="20">
        <f t="shared" si="2"/>
        <v>276.95690230715121</v>
      </c>
      <c r="O57" s="20">
        <f t="shared" si="2"/>
        <v>316.86506847553238</v>
      </c>
      <c r="P57" s="20">
        <f t="shared" si="2"/>
        <v>354.03561354316849</v>
      </c>
      <c r="Q57" s="20">
        <f t="shared" si="2"/>
        <v>416.27587264182995</v>
      </c>
      <c r="R57" s="20">
        <f t="shared" si="2"/>
        <v>454.4586023928386</v>
      </c>
      <c r="S57" s="20">
        <f t="shared" si="2"/>
        <v>500.96349979078877</v>
      </c>
      <c r="T57" s="20">
        <f t="shared" si="2"/>
        <v>605.9248669718412</v>
      </c>
      <c r="U57" s="20">
        <f t="shared" si="2"/>
        <v>1197.152852321422</v>
      </c>
      <c r="V57" s="20">
        <f t="shared" si="2"/>
        <v>258.60298846068514</v>
      </c>
      <c r="W57" s="22"/>
    </row>
    <row r="58" spans="1:44" s="29" customFormat="1" ht="14.4" x14ac:dyDescent="0.3">
      <c r="A58" s="28" t="s">
        <v>52</v>
      </c>
      <c r="B58" s="20">
        <f>B43+B45+B48+B52</f>
        <v>0.53167709740643976</v>
      </c>
      <c r="C58" s="20">
        <f t="shared" ref="C58:V58" si="3">C43+C45+C48+C52</f>
        <v>1.8436523968290897</v>
      </c>
      <c r="D58" s="20">
        <f t="shared" si="3"/>
        <v>1.6450939647867868</v>
      </c>
      <c r="E58" s="20">
        <f t="shared" si="3"/>
        <v>2.8649194471811965</v>
      </c>
      <c r="F58" s="20">
        <f t="shared" si="3"/>
        <v>7.5932512750206733</v>
      </c>
      <c r="G58" s="20">
        <f t="shared" si="3"/>
        <v>12.55961749929363</v>
      </c>
      <c r="H58" s="20">
        <f t="shared" si="3"/>
        <v>16.553370547347519</v>
      </c>
      <c r="I58" s="20">
        <f t="shared" si="3"/>
        <v>20.87779411278726</v>
      </c>
      <c r="J58" s="20">
        <f t="shared" si="3"/>
        <v>27.748484373738528</v>
      </c>
      <c r="K58" s="20">
        <f t="shared" si="3"/>
        <v>36.652862175620228</v>
      </c>
      <c r="L58" s="20">
        <f t="shared" si="3"/>
        <v>47.210113777139256</v>
      </c>
      <c r="M58" s="20">
        <f t="shared" si="3"/>
        <v>60.321203807455312</v>
      </c>
      <c r="N58" s="20">
        <f t="shared" si="3"/>
        <v>67.473318432210988</v>
      </c>
      <c r="O58" s="20">
        <f t="shared" si="3"/>
        <v>78.294632339732743</v>
      </c>
      <c r="P58" s="20">
        <f t="shared" si="3"/>
        <v>86.71654946902413</v>
      </c>
      <c r="Q58" s="20">
        <f t="shared" si="3"/>
        <v>98.781445099415492</v>
      </c>
      <c r="R58" s="20">
        <f t="shared" si="3"/>
        <v>107.42041564431949</v>
      </c>
      <c r="S58" s="20">
        <f t="shared" si="3"/>
        <v>104.51479016721967</v>
      </c>
      <c r="T58" s="20">
        <f t="shared" si="3"/>
        <v>97.588212379424803</v>
      </c>
      <c r="U58" s="20">
        <f t="shared" si="3"/>
        <v>136.59246369095203</v>
      </c>
      <c r="V58" s="20">
        <f t="shared" si="3"/>
        <v>40.965761652410272</v>
      </c>
      <c r="W58" s="30"/>
    </row>
    <row r="59" spans="1:44" s="29" customFormat="1" ht="14.4" x14ac:dyDescent="0.3">
      <c r="A59" s="31" t="s">
        <v>53</v>
      </c>
      <c r="B59" s="20">
        <f>B34+B35+B36+B37+B38+B39+B40+B41+B42+B44+B46+B47+B49+B50+B51+B53</f>
        <v>68.741126088668338</v>
      </c>
      <c r="C59" s="20">
        <f t="shared" ref="C59:V59" si="4">C34+C35+C36+C37+C38+C39+C40+C41+C42+C44+C46+C47+C49+C50+C51+C53</f>
        <v>155.21839945768212</v>
      </c>
      <c r="D59" s="20">
        <f t="shared" si="4"/>
        <v>386.45424482068933</v>
      </c>
      <c r="E59" s="20">
        <f t="shared" si="4"/>
        <v>276.66794736444376</v>
      </c>
      <c r="F59" s="20">
        <f t="shared" si="4"/>
        <v>144.84864422377706</v>
      </c>
      <c r="G59" s="20">
        <f t="shared" si="4"/>
        <v>175.82071874807008</v>
      </c>
      <c r="H59" s="20">
        <f t="shared" si="4"/>
        <v>195.215648743945</v>
      </c>
      <c r="I59" s="20">
        <f t="shared" si="4"/>
        <v>206.03019501542767</v>
      </c>
      <c r="J59" s="20">
        <f t="shared" si="4"/>
        <v>247.20732300411797</v>
      </c>
      <c r="K59" s="20">
        <f t="shared" si="4"/>
        <v>344.73966929373739</v>
      </c>
      <c r="L59" s="20">
        <f t="shared" si="4"/>
        <v>380.94215189193233</v>
      </c>
      <c r="M59" s="20">
        <f t="shared" si="4"/>
        <v>403.21748096394037</v>
      </c>
      <c r="N59" s="20">
        <f t="shared" si="4"/>
        <v>385.31603823131297</v>
      </c>
      <c r="O59" s="20">
        <f t="shared" si="4"/>
        <v>382.91882323881987</v>
      </c>
      <c r="P59" s="20">
        <f t="shared" si="4"/>
        <v>398.15041280742514</v>
      </c>
      <c r="Q59" s="20">
        <f t="shared" si="4"/>
        <v>447.86341260204358</v>
      </c>
      <c r="R59" s="20">
        <f t="shared" si="4"/>
        <v>453.36706490508254</v>
      </c>
      <c r="S59" s="20">
        <f t="shared" si="4"/>
        <v>417.25840349162627</v>
      </c>
      <c r="T59" s="20">
        <f t="shared" si="4"/>
        <v>359.57470872466342</v>
      </c>
      <c r="U59" s="20">
        <f t="shared" si="4"/>
        <v>446.12624117821963</v>
      </c>
      <c r="V59" s="20">
        <f t="shared" si="4"/>
        <v>302.48046702838366</v>
      </c>
      <c r="W59" s="30"/>
    </row>
    <row r="60" spans="1:44" ht="14.4" x14ac:dyDescent="0.3">
      <c r="A60" s="5" t="s">
        <v>49</v>
      </c>
      <c r="B60" s="19">
        <f>SUM(B57:B59)</f>
        <v>278.88010053559378</v>
      </c>
      <c r="C60" s="19">
        <f t="shared" ref="C60:V60" si="5">SUM(C57:C59)</f>
        <v>321.96180405937861</v>
      </c>
      <c r="D60" s="19">
        <f t="shared" si="5"/>
        <v>545.73773752374836</v>
      </c>
      <c r="E60" s="19">
        <f t="shared" si="5"/>
        <v>429.48986056468345</v>
      </c>
      <c r="F60" s="19">
        <f t="shared" si="5"/>
        <v>314.73216746520848</v>
      </c>
      <c r="G60" s="19">
        <f t="shared" si="5"/>
        <v>388.109879545686</v>
      </c>
      <c r="H60" s="19">
        <f t="shared" si="5"/>
        <v>425.56637747848606</v>
      </c>
      <c r="I60" s="19">
        <f t="shared" si="5"/>
        <v>447.73557318320292</v>
      </c>
      <c r="J60" s="19">
        <f t="shared" si="5"/>
        <v>501.5217657979012</v>
      </c>
      <c r="K60" s="19">
        <f t="shared" si="5"/>
        <v>630.40782756689805</v>
      </c>
      <c r="L60" s="19">
        <f t="shared" si="5"/>
        <v>690.21149690606933</v>
      </c>
      <c r="M60" s="19">
        <f t="shared" si="5"/>
        <v>742.82217010318209</v>
      </c>
      <c r="N60" s="19">
        <f t="shared" si="5"/>
        <v>729.74625897067517</v>
      </c>
      <c r="O60" s="19">
        <f t="shared" si="5"/>
        <v>778.07852405408494</v>
      </c>
      <c r="P60" s="19">
        <f t="shared" si="5"/>
        <v>838.90257581961782</v>
      </c>
      <c r="Q60" s="19">
        <f t="shared" si="5"/>
        <v>962.92073034328905</v>
      </c>
      <c r="R60" s="19">
        <f t="shared" si="5"/>
        <v>1015.2460829422406</v>
      </c>
      <c r="S60" s="19">
        <f t="shared" si="5"/>
        <v>1022.7366934496347</v>
      </c>
      <c r="T60" s="19">
        <f t="shared" si="5"/>
        <v>1063.0877880759294</v>
      </c>
      <c r="U60" s="19">
        <f t="shared" si="5"/>
        <v>1779.8715571905936</v>
      </c>
      <c r="V60" s="19">
        <f t="shared" si="5"/>
        <v>602.04921714147906</v>
      </c>
      <c r="W60" s="22"/>
    </row>
    <row r="61" spans="1:44" x14ac:dyDescent="0.25"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</row>
    <row r="62" spans="1:44" x14ac:dyDescent="0.25"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</row>
  </sheetData>
  <mergeCells count="1">
    <mergeCell ref="A1:V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0EA634-0DB4-4C68-97FE-E96E0B1BB73F}">
  <dimension ref="H1:AE27"/>
  <sheetViews>
    <sheetView zoomScale="68" zoomScaleNormal="68" workbookViewId="0">
      <selection activeCell="J33" sqref="J33"/>
    </sheetView>
  </sheetViews>
  <sheetFormatPr baseColWidth="10" defaultColWidth="11.44140625" defaultRowHeight="14.4" x14ac:dyDescent="0.3"/>
  <sheetData>
    <row r="1" spans="8:31" x14ac:dyDescent="0.3">
      <c r="H1" s="10" t="s">
        <v>54</v>
      </c>
      <c r="I1" s="10" t="s">
        <v>2</v>
      </c>
      <c r="J1" s="10" t="s">
        <v>3</v>
      </c>
      <c r="K1" s="10" t="s">
        <v>4</v>
      </c>
      <c r="L1" s="10" t="s">
        <v>5</v>
      </c>
      <c r="M1" s="10" t="s">
        <v>6</v>
      </c>
      <c r="N1" s="10" t="s">
        <v>7</v>
      </c>
      <c r="O1" s="10" t="s">
        <v>8</v>
      </c>
      <c r="P1" s="10" t="s">
        <v>9</v>
      </c>
      <c r="Q1" s="10" t="s">
        <v>10</v>
      </c>
      <c r="R1" s="10" t="s">
        <v>11</v>
      </c>
      <c r="S1" s="10" t="s">
        <v>12</v>
      </c>
      <c r="T1" s="10" t="s">
        <v>13</v>
      </c>
      <c r="U1" s="10" t="s">
        <v>14</v>
      </c>
      <c r="V1" s="10" t="s">
        <v>15</v>
      </c>
      <c r="W1" s="10" t="s">
        <v>16</v>
      </c>
      <c r="X1" s="10" t="s">
        <v>17</v>
      </c>
      <c r="Y1" s="10" t="s">
        <v>18</v>
      </c>
      <c r="Z1" s="10" t="s">
        <v>19</v>
      </c>
      <c r="AA1" s="10" t="s">
        <v>20</v>
      </c>
      <c r="AB1" s="10" t="s">
        <v>21</v>
      </c>
      <c r="AC1" s="10" t="s">
        <v>22</v>
      </c>
    </row>
    <row r="2" spans="8:31" x14ac:dyDescent="0.3">
      <c r="H2" s="10">
        <v>2025</v>
      </c>
      <c r="I2" s="11">
        <f>SUM('RAC après AMO 2025'!B4:B9)</f>
        <v>99.763359724476189</v>
      </c>
      <c r="J2" s="11">
        <f>SUM('RAC après AMO 2025'!C4:C9)</f>
        <v>32.670553548963539</v>
      </c>
      <c r="K2" s="11">
        <f>SUM('RAC après AMO 2025'!D4:D9)</f>
        <v>47.309399407799717</v>
      </c>
      <c r="L2" s="11">
        <f>SUM('RAC après AMO 2025'!E4:E9)</f>
        <v>43.226872973351362</v>
      </c>
      <c r="M2" s="11">
        <f>SUM('RAC après AMO 2025'!F4:F9)</f>
        <v>39.687189145908619</v>
      </c>
      <c r="N2" s="11">
        <f>SUM('RAC après AMO 2025'!G4:G9)</f>
        <v>46.356292982147828</v>
      </c>
      <c r="O2" s="11">
        <f>SUM('RAC après AMO 2025'!H4:H9)</f>
        <v>49.845208570208477</v>
      </c>
      <c r="P2" s="11">
        <f>SUM('RAC après AMO 2025'!I4:I9)</f>
        <v>54.955599144922836</v>
      </c>
      <c r="Q2" s="11">
        <f>SUM('RAC après AMO 2025'!J4:J9)</f>
        <v>57.88445883306651</v>
      </c>
      <c r="R2" s="11">
        <f>SUM('RAC après AMO 2025'!K4:K9)</f>
        <v>64.069396674186009</v>
      </c>
      <c r="S2" s="11">
        <f>SUM('RAC après AMO 2025'!L4:L9)</f>
        <v>67.40290071584225</v>
      </c>
      <c r="T2" s="11">
        <f>SUM('RAC après AMO 2025'!M4:M9)</f>
        <v>75.348212739496304</v>
      </c>
      <c r="U2" s="11">
        <f>SUM('RAC après AMO 2025'!N4:N9)</f>
        <v>78.015780384963719</v>
      </c>
      <c r="V2" s="11">
        <f>SUM('RAC après AMO 2025'!O4:O9)</f>
        <v>100.46803204906318</v>
      </c>
      <c r="W2" s="11">
        <f>SUM('RAC après AMO 2025'!P4:P9)</f>
        <v>118.71587494132734</v>
      </c>
      <c r="X2" s="11">
        <f>SUM('RAC après AMO 2025'!Q4:Q9)</f>
        <v>140.91964330702831</v>
      </c>
      <c r="Y2" s="11">
        <f>SUM('RAC après AMO 2025'!R4:R9)</f>
        <v>151.99172997011195</v>
      </c>
      <c r="Z2" s="11">
        <f>SUM('RAC après AMO 2025'!S4:S9)</f>
        <v>158.39124875533525</v>
      </c>
      <c r="AA2" s="11">
        <f>SUM('RAC après AMO 2025'!T4:T9)</f>
        <v>173.70362830300868</v>
      </c>
      <c r="AB2" s="11">
        <f>SUM('RAC après AMO 2025'!U4:U9)</f>
        <v>304.46014152398118</v>
      </c>
      <c r="AC2" s="11">
        <f>SUM('RAC après AMO 2025'!V4:V9)</f>
        <v>74.332726925962575</v>
      </c>
    </row>
    <row r="3" spans="8:31" x14ac:dyDescent="0.3"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</row>
    <row r="4" spans="8:31" x14ac:dyDescent="0.3">
      <c r="H4" s="10" t="s">
        <v>55</v>
      </c>
      <c r="I4" s="10" t="s">
        <v>2</v>
      </c>
      <c r="J4" s="10" t="s">
        <v>3</v>
      </c>
      <c r="K4" s="10" t="s">
        <v>4</v>
      </c>
      <c r="L4" s="10" t="s">
        <v>5</v>
      </c>
      <c r="M4" s="10" t="s">
        <v>6</v>
      </c>
      <c r="N4" s="10" t="s">
        <v>7</v>
      </c>
      <c r="O4" s="10" t="s">
        <v>8</v>
      </c>
      <c r="P4" s="10" t="s">
        <v>9</v>
      </c>
      <c r="Q4" s="10" t="s">
        <v>10</v>
      </c>
      <c r="R4" s="10" t="s">
        <v>11</v>
      </c>
      <c r="S4" s="10" t="s">
        <v>12</v>
      </c>
      <c r="T4" s="10" t="s">
        <v>13</v>
      </c>
      <c r="U4" s="10" t="s">
        <v>14</v>
      </c>
      <c r="V4" s="10" t="s">
        <v>15</v>
      </c>
      <c r="W4" s="10" t="s">
        <v>16</v>
      </c>
      <c r="X4" s="10" t="s">
        <v>17</v>
      </c>
      <c r="Y4" s="10" t="s">
        <v>18</v>
      </c>
      <c r="Z4" s="10" t="s">
        <v>19</v>
      </c>
      <c r="AA4" s="10" t="s">
        <v>20</v>
      </c>
      <c r="AB4" s="10" t="s">
        <v>21</v>
      </c>
      <c r="AC4" s="10" t="s">
        <v>22</v>
      </c>
    </row>
    <row r="5" spans="8:31" x14ac:dyDescent="0.3">
      <c r="H5" s="10">
        <v>2025</v>
      </c>
      <c r="I5" s="11">
        <f>SUM('RAC après AMO 2025'!B10:B11,'RAC après AMO 2025'!B34:B35)</f>
        <v>109.50709432739511</v>
      </c>
      <c r="J5" s="11">
        <f>SUM('RAC après AMO 2025'!C10:C11,'RAC après AMO 2025'!C34:C35)</f>
        <v>63.41653092700848</v>
      </c>
      <c r="K5" s="11">
        <f>SUM('RAC après AMO 2025'!D10:D11,'RAC après AMO 2025'!D34:D35)</f>
        <v>59.437464304756432</v>
      </c>
      <c r="L5" s="11">
        <f>SUM('RAC après AMO 2025'!E10:E11,'RAC après AMO 2025'!E34:E35)</f>
        <v>80.248172704732823</v>
      </c>
      <c r="M5" s="11">
        <f>SUM('RAC après AMO 2025'!F10:F11,'RAC après AMO 2025'!F34:F35)</f>
        <v>89.241732523831388</v>
      </c>
      <c r="N5" s="11">
        <f>SUM('RAC après AMO 2025'!G10:G11,'RAC après AMO 2025'!G34:G35)</f>
        <v>112.9754339440031</v>
      </c>
      <c r="O5" s="11">
        <f>SUM('RAC après AMO 2025'!H10:H11,'RAC après AMO 2025'!H34:H35)</f>
        <v>126.05387366994628</v>
      </c>
      <c r="P5" s="11">
        <f>SUM('RAC après AMO 2025'!I10:I11,'RAC après AMO 2025'!I34:I35)</f>
        <v>129.14579029029971</v>
      </c>
      <c r="Q5" s="11">
        <f>SUM('RAC après AMO 2025'!J10:J11,'RAC après AMO 2025'!J34:J35)</f>
        <v>130.44850456863924</v>
      </c>
      <c r="R5" s="11">
        <f>SUM('RAC après AMO 2025'!K10:K11,'RAC après AMO 2025'!K34:K35)</f>
        <v>141.7893755030201</v>
      </c>
      <c r="S5" s="11">
        <f>SUM('RAC après AMO 2025'!L10:L11,'RAC après AMO 2025'!L34:L35)</f>
        <v>147.13502837583627</v>
      </c>
      <c r="T5" s="11">
        <f>SUM('RAC après AMO 2025'!M10:M11,'RAC après AMO 2025'!M34:M35)</f>
        <v>153.83106418087985</v>
      </c>
      <c r="U5" s="11">
        <f>SUM('RAC après AMO 2025'!N10:N11,'RAC après AMO 2025'!N34:N35)</f>
        <v>150.23802945770763</v>
      </c>
      <c r="V5" s="11">
        <f>SUM('RAC après AMO 2025'!O10:O11,'RAC après AMO 2025'!O34:O35)</f>
        <v>158.78291179349304</v>
      </c>
      <c r="W5" s="11">
        <f>SUM('RAC après AMO 2025'!P10:P11,'RAC après AMO 2025'!P34:P35)</f>
        <v>173.10756296499687</v>
      </c>
      <c r="X5" s="11">
        <f>SUM('RAC après AMO 2025'!Q10:Q11,'RAC après AMO 2025'!Q34:Q35)</f>
        <v>198.62181913831967</v>
      </c>
      <c r="Y5" s="11">
        <f>SUM('RAC après AMO 2025'!R10:R11,'RAC après AMO 2025'!R34:R35)</f>
        <v>191.61253341202564</v>
      </c>
      <c r="Z5" s="11">
        <f>SUM('RAC après AMO 2025'!S10:S11,'RAC après AMO 2025'!S34:S35)</f>
        <v>155.01683647781914</v>
      </c>
      <c r="AA5" s="11">
        <f>SUM('RAC après AMO 2025'!T10:T11,'RAC après AMO 2025'!T34:T35)</f>
        <v>122.04755686346415</v>
      </c>
      <c r="AB5" s="11">
        <f>SUM('RAC après AMO 2025'!U10:U11,'RAC après AMO 2025'!U34:U35)</f>
        <v>150.66665036863773</v>
      </c>
      <c r="AC5" s="11">
        <f>SUM('RAC après AMO 2025'!V10:V11,'RAC après AMO 2025'!V34:V35)</f>
        <v>130.26364856300691</v>
      </c>
    </row>
    <row r="6" spans="8:31" x14ac:dyDescent="0.3"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</row>
    <row r="7" spans="8:31" x14ac:dyDescent="0.3">
      <c r="H7" s="10" t="s">
        <v>56</v>
      </c>
      <c r="I7" s="10" t="s">
        <v>2</v>
      </c>
      <c r="J7" s="10" t="s">
        <v>3</v>
      </c>
      <c r="K7" s="10" t="s">
        <v>4</v>
      </c>
      <c r="L7" s="10" t="s">
        <v>5</v>
      </c>
      <c r="M7" s="10" t="s">
        <v>6</v>
      </c>
      <c r="N7" s="10" t="s">
        <v>7</v>
      </c>
      <c r="O7" s="10" t="s">
        <v>8</v>
      </c>
      <c r="P7" s="10" t="s">
        <v>9</v>
      </c>
      <c r="Q7" s="10" t="s">
        <v>10</v>
      </c>
      <c r="R7" s="10" t="s">
        <v>11</v>
      </c>
      <c r="S7" s="10" t="s">
        <v>12</v>
      </c>
      <c r="T7" s="10" t="s">
        <v>13</v>
      </c>
      <c r="U7" s="10" t="s">
        <v>14</v>
      </c>
      <c r="V7" s="10" t="s">
        <v>15</v>
      </c>
      <c r="W7" s="10" t="s">
        <v>16</v>
      </c>
      <c r="X7" s="10" t="s">
        <v>17</v>
      </c>
      <c r="Y7" s="10" t="s">
        <v>18</v>
      </c>
      <c r="Z7" s="10" t="s">
        <v>19</v>
      </c>
      <c r="AA7" s="10" t="s">
        <v>20</v>
      </c>
      <c r="AB7" s="10" t="s">
        <v>21</v>
      </c>
      <c r="AC7" s="10" t="s">
        <v>22</v>
      </c>
    </row>
    <row r="8" spans="8:31" x14ac:dyDescent="0.3">
      <c r="H8" s="10">
        <v>2025</v>
      </c>
      <c r="I8" s="11">
        <f>SUM('RAC après AMO 2025'!B12:B18,'RAC après AMO 2025'!B36:B42)</f>
        <v>20.692519612653641</v>
      </c>
      <c r="J8" s="11">
        <f>SUM('RAC après AMO 2025'!C12:C18,'RAC après AMO 2025'!C36:C42)</f>
        <v>54.170734406192985</v>
      </c>
      <c r="K8" s="11">
        <f>SUM('RAC après AMO 2025'!D12:D18,'RAC après AMO 2025'!D36:D42)</f>
        <v>37.246076196127945</v>
      </c>
      <c r="L8" s="11">
        <f>SUM('RAC après AMO 2025'!E12:E18,'RAC après AMO 2025'!E36:E42)</f>
        <v>22.507903335098746</v>
      </c>
      <c r="M8" s="11">
        <f>SUM('RAC après AMO 2025'!F12:F18,'RAC après AMO 2025'!F36:F42)</f>
        <v>24.847154823072348</v>
      </c>
      <c r="N8" s="11">
        <f>SUM('RAC après AMO 2025'!G12:G18,'RAC après AMO 2025'!G36:G42)</f>
        <v>35.723318051932075</v>
      </c>
      <c r="O8" s="11">
        <f>SUM('RAC après AMO 2025'!H12:H18,'RAC après AMO 2025'!H36:H42)</f>
        <v>37.830926989888624</v>
      </c>
      <c r="P8" s="11">
        <f>SUM('RAC après AMO 2025'!I12:I18,'RAC après AMO 2025'!I36:I42)</f>
        <v>36.539475224001421</v>
      </c>
      <c r="Q8" s="11">
        <f>SUM('RAC après AMO 2025'!J12:J18,'RAC après AMO 2025'!J36:J42)</f>
        <v>36.498479569815039</v>
      </c>
      <c r="R8" s="11">
        <f>SUM('RAC après AMO 2025'!K12:K18,'RAC après AMO 2025'!K36:K42)</f>
        <v>41.581171844178265</v>
      </c>
      <c r="S8" s="11">
        <f>SUM('RAC après AMO 2025'!L12:L18,'RAC après AMO 2025'!L36:L42)</f>
        <v>44.650772002007955</v>
      </c>
      <c r="T8" s="11">
        <f>SUM('RAC après AMO 2025'!M12:M18,'RAC après AMO 2025'!M36:M42)</f>
        <v>45.93200584764547</v>
      </c>
      <c r="U8" s="11">
        <f>SUM('RAC après AMO 2025'!N12:N18,'RAC après AMO 2025'!N36:N42)</f>
        <v>44.007622445861138</v>
      </c>
      <c r="V8" s="11">
        <f>SUM('RAC après AMO 2025'!O12:O18,'RAC après AMO 2025'!O36:O42)</f>
        <v>47.445768774986462</v>
      </c>
      <c r="W8" s="11">
        <f>SUM('RAC après AMO 2025'!P12:P18,'RAC après AMO 2025'!P36:P42)</f>
        <v>53.438951544240041</v>
      </c>
      <c r="X8" s="11">
        <f>SUM('RAC après AMO 2025'!Q12:Q18,'RAC après AMO 2025'!Q36:Q42)</f>
        <v>69.442294812966423</v>
      </c>
      <c r="Y8" s="11">
        <f>SUM('RAC après AMO 2025'!R12:R18,'RAC après AMO 2025'!R36:R42)</f>
        <v>94.189263062256913</v>
      </c>
      <c r="Z8" s="11">
        <f>SUM('RAC après AMO 2025'!S12:S18,'RAC après AMO 2025'!S36:S42)</f>
        <v>139.07326746074577</v>
      </c>
      <c r="AA8" s="11">
        <f>SUM('RAC après AMO 2025'!T12:T18,'RAC après AMO 2025'!T36:T42)</f>
        <v>221.55524354201862</v>
      </c>
      <c r="AB8" s="11">
        <f>SUM('RAC après AMO 2025'!U12:U18,'RAC après AMO 2025'!U36:U42)</f>
        <v>530.67636633391476</v>
      </c>
      <c r="AC8" s="11">
        <f>SUM('RAC après AMO 2025'!V12:V18,'RAC après AMO 2025'!V36:V42)</f>
        <v>47.11499145502107</v>
      </c>
    </row>
    <row r="9" spans="8:31" x14ac:dyDescent="0.3"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</row>
    <row r="10" spans="8:31" x14ac:dyDescent="0.3">
      <c r="H10" s="10" t="s">
        <v>57</v>
      </c>
      <c r="I10" s="10" t="s">
        <v>2</v>
      </c>
      <c r="J10" s="10" t="s">
        <v>3</v>
      </c>
      <c r="K10" s="10" t="s">
        <v>4</v>
      </c>
      <c r="L10" s="10" t="s">
        <v>5</v>
      </c>
      <c r="M10" s="10" t="s">
        <v>6</v>
      </c>
      <c r="N10" s="10" t="s">
        <v>7</v>
      </c>
      <c r="O10" s="10" t="s">
        <v>8</v>
      </c>
      <c r="P10" s="10" t="s">
        <v>9</v>
      </c>
      <c r="Q10" s="10" t="s">
        <v>10</v>
      </c>
      <c r="R10" s="10" t="s">
        <v>11</v>
      </c>
      <c r="S10" s="10" t="s">
        <v>12</v>
      </c>
      <c r="T10" s="10" t="s">
        <v>13</v>
      </c>
      <c r="U10" s="10" t="s">
        <v>14</v>
      </c>
      <c r="V10" s="10" t="s">
        <v>15</v>
      </c>
      <c r="W10" s="10" t="s">
        <v>16</v>
      </c>
      <c r="X10" s="10" t="s">
        <v>17</v>
      </c>
      <c r="Y10" s="10" t="s">
        <v>18</v>
      </c>
      <c r="Z10" s="10" t="s">
        <v>19</v>
      </c>
      <c r="AA10" s="10" t="s">
        <v>20</v>
      </c>
      <c r="AB10" s="10" t="s">
        <v>21</v>
      </c>
      <c r="AC10" s="10" t="s">
        <v>22</v>
      </c>
    </row>
    <row r="11" spans="8:31" x14ac:dyDescent="0.3">
      <c r="H11" s="10">
        <v>2025</v>
      </c>
      <c r="I11" s="11">
        <f>SUM('RAC après AMO 2025'!B19:B20,'RAC après AMO 2025'!B43:B44)</f>
        <v>19.820686425499073</v>
      </c>
      <c r="J11" s="11">
        <f>SUM('RAC après AMO 2025'!C19:C20,'RAC après AMO 2025'!C43:C44)</f>
        <v>79.890863065509407</v>
      </c>
      <c r="K11" s="11">
        <f>SUM('RAC après AMO 2025'!D19:D20,'RAC après AMO 2025'!D43:D44)</f>
        <v>87.021218480055481</v>
      </c>
      <c r="L11" s="11">
        <f>SUM('RAC après AMO 2025'!E19:E20,'RAC après AMO 2025'!E43:E44)</f>
        <v>79.34806781894379</v>
      </c>
      <c r="M11" s="11">
        <f>SUM('RAC après AMO 2025'!F19:F20,'RAC après AMO 2025'!F43:F44)</f>
        <v>76.35500346169465</v>
      </c>
      <c r="N11" s="11">
        <f>SUM('RAC après AMO 2025'!G19:G20,'RAC après AMO 2025'!G43:G44)</f>
        <v>76.878706931763048</v>
      </c>
      <c r="O11" s="11">
        <f>SUM('RAC après AMO 2025'!H19:H20,'RAC après AMO 2025'!H43:H44)</f>
        <v>74.405997456040311</v>
      </c>
      <c r="P11" s="11">
        <f>SUM('RAC après AMO 2025'!I19:I20,'RAC après AMO 2025'!I43:I44)</f>
        <v>75.939242296522821</v>
      </c>
      <c r="Q11" s="11">
        <f>SUM('RAC après AMO 2025'!J19:J20,'RAC après AMO 2025'!J43:J44)</f>
        <v>108.83972712661752</v>
      </c>
      <c r="R11" s="11">
        <f>SUM('RAC après AMO 2025'!K19:K20,'RAC après AMO 2025'!K43:K44)</f>
        <v>182.76373438600984</v>
      </c>
      <c r="S11" s="11">
        <f>SUM('RAC après AMO 2025'!L19:L20,'RAC après AMO 2025'!L43:L44)</f>
        <v>194.23420221194209</v>
      </c>
      <c r="T11" s="11">
        <f>SUM('RAC après AMO 2025'!M19:M20,'RAC après AMO 2025'!M43:M44)</f>
        <v>187.92700018194782</v>
      </c>
      <c r="U11" s="11">
        <f>SUM('RAC après AMO 2025'!N19:N20,'RAC après AMO 2025'!N43:N44)</f>
        <v>163.54362318390139</v>
      </c>
      <c r="V11" s="11">
        <f>SUM('RAC après AMO 2025'!O19:O20,'RAC après AMO 2025'!O43:O44)</f>
        <v>150.92700811664787</v>
      </c>
      <c r="W11" s="11">
        <f>SUM('RAC après AMO 2025'!P19:P20,'RAC après AMO 2025'!P43:P44)</f>
        <v>142.66299685856276</v>
      </c>
      <c r="X11" s="11">
        <f>SUM('RAC après AMO 2025'!Q19:Q20,'RAC après AMO 2025'!Q43:Q44)</f>
        <v>142.27866952977359</v>
      </c>
      <c r="Y11" s="11">
        <f>SUM('RAC après AMO 2025'!R19:R20,'RAC après AMO 2025'!R43:R44)</f>
        <v>127.97167234946036</v>
      </c>
      <c r="Z11" s="11">
        <f>SUM('RAC après AMO 2025'!S19:S20,'RAC après AMO 2025'!S43:S44)</f>
        <v>109.66881993968309</v>
      </c>
      <c r="AA11" s="11">
        <f>SUM('RAC après AMO 2025'!T19:T20,'RAC après AMO 2025'!T43:T44)</f>
        <v>91.585212732671508</v>
      </c>
      <c r="AB11" s="11">
        <f>SUM('RAC après AMO 2025'!U19:U20,'RAC après AMO 2025'!U43:U44)</f>
        <v>106.38647799812547</v>
      </c>
      <c r="AC11" s="11">
        <f>SUM('RAC après AMO 2025'!V19:V20,'RAC après AMO 2025'!V43:V44)</f>
        <v>118.91614666515198</v>
      </c>
    </row>
    <row r="12" spans="8:31" x14ac:dyDescent="0.3"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</row>
    <row r="13" spans="8:31" x14ac:dyDescent="0.3">
      <c r="H13" s="10" t="s">
        <v>58</v>
      </c>
      <c r="I13" s="10" t="s">
        <v>2</v>
      </c>
      <c r="J13" s="10" t="s">
        <v>3</v>
      </c>
      <c r="K13" s="10" t="s">
        <v>4</v>
      </c>
      <c r="L13" s="10" t="s">
        <v>5</v>
      </c>
      <c r="M13" s="10" t="s">
        <v>6</v>
      </c>
      <c r="N13" s="10" t="s">
        <v>7</v>
      </c>
      <c r="O13" s="10" t="s">
        <v>8</v>
      </c>
      <c r="P13" s="10" t="s">
        <v>9</v>
      </c>
      <c r="Q13" s="10" t="s">
        <v>10</v>
      </c>
      <c r="R13" s="10" t="s">
        <v>11</v>
      </c>
      <c r="S13" s="10" t="s">
        <v>12</v>
      </c>
      <c r="T13" s="10" t="s">
        <v>13</v>
      </c>
      <c r="U13" s="10" t="s">
        <v>14</v>
      </c>
      <c r="V13" s="10" t="s">
        <v>15</v>
      </c>
      <c r="W13" s="10" t="s">
        <v>16</v>
      </c>
      <c r="X13" s="10" t="s">
        <v>17</v>
      </c>
      <c r="Y13" s="10" t="s">
        <v>18</v>
      </c>
      <c r="Z13" s="10" t="s">
        <v>19</v>
      </c>
      <c r="AA13" s="10" t="s">
        <v>20</v>
      </c>
      <c r="AB13" s="10" t="s">
        <v>21</v>
      </c>
      <c r="AC13" s="10" t="s">
        <v>22</v>
      </c>
      <c r="AE13" s="12"/>
    </row>
    <row r="14" spans="8:31" x14ac:dyDescent="0.3">
      <c r="H14" s="10">
        <v>2025</v>
      </c>
      <c r="I14" s="11">
        <f>SUM('RAC après AMO 2025'!B21:B22,'RAC après AMO 2025'!B45:B46)</f>
        <v>0.33663660538477652</v>
      </c>
      <c r="J14" s="11">
        <f>SUM('RAC après AMO 2025'!C21:C22,'RAC après AMO 2025'!C45:C46)</f>
        <v>0.60672976766764153</v>
      </c>
      <c r="K14" s="11">
        <f>SUM('RAC après AMO 2025'!D21:D22,'RAC après AMO 2025'!D45:D46)</f>
        <v>0.69024433872198143</v>
      </c>
      <c r="L14" s="11">
        <f>SUM('RAC après AMO 2025'!E21:E22,'RAC après AMO 2025'!E45:E46)</f>
        <v>0.83553580335452604</v>
      </c>
      <c r="M14" s="11">
        <f>SUM('RAC après AMO 2025'!F21:F22,'RAC après AMO 2025'!F45:F46)</f>
        <v>1.2138741054507074</v>
      </c>
      <c r="N14" s="11">
        <f>SUM('RAC après AMO 2025'!G21:G22,'RAC après AMO 2025'!G45:G46)</f>
        <v>1.6910927633085666</v>
      </c>
      <c r="O14" s="11">
        <f>SUM('RAC après AMO 2025'!H21:H22,'RAC après AMO 2025'!H45:H46)</f>
        <v>2.2044086111542986</v>
      </c>
      <c r="P14" s="11">
        <f>SUM('RAC après AMO 2025'!I21:I22,'RAC après AMO 2025'!I45:I46)</f>
        <v>3.307653755706113</v>
      </c>
      <c r="Q14" s="11">
        <f>SUM('RAC après AMO 2025'!J21:J22,'RAC après AMO 2025'!J45:J46)</f>
        <v>5.0295616917343438</v>
      </c>
      <c r="R14" s="11">
        <f>SUM('RAC après AMO 2025'!K21:K22,'RAC après AMO 2025'!K45:K46)</f>
        <v>7.9038852841952609</v>
      </c>
      <c r="S14" s="11">
        <f>SUM('RAC après AMO 2025'!L21:L22,'RAC après AMO 2025'!L45:L46)</f>
        <v>12.168477445290659</v>
      </c>
      <c r="T14" s="11">
        <f>SUM('RAC après AMO 2025'!M21:M22,'RAC après AMO 2025'!M45:M46)</f>
        <v>19.696141695066011</v>
      </c>
      <c r="U14" s="11">
        <f>SUM('RAC après AMO 2025'!N21:N22,'RAC après AMO 2025'!N45:N46)</f>
        <v>28.306520595509298</v>
      </c>
      <c r="V14" s="11">
        <f>SUM('RAC après AMO 2025'!O21:O22,'RAC après AMO 2025'!O45:O46)</f>
        <v>43.196048997906026</v>
      </c>
      <c r="W14" s="11">
        <f>SUM('RAC après AMO 2025'!P21:P22,'RAC après AMO 2025'!P45:P46)</f>
        <v>66.143269373281569</v>
      </c>
      <c r="X14" s="11">
        <f>SUM('RAC après AMO 2025'!Q21:Q22,'RAC après AMO 2025'!Q45:Q46)</f>
        <v>101.44648396460911</v>
      </c>
      <c r="Y14" s="11">
        <f>SUM('RAC après AMO 2025'!R21:R22,'RAC après AMO 2025'!R45:R46)</f>
        <v>135.82079074240781</v>
      </c>
      <c r="Z14" s="11">
        <f>SUM('RAC après AMO 2025'!S21:S22,'RAC après AMO 2025'!S45:S46)</f>
        <v>164.43301364413009</v>
      </c>
      <c r="AA14" s="11">
        <f>SUM('RAC après AMO 2025'!T21:T22,'RAC après AMO 2025'!T45:T46)</f>
        <v>176.21173274159867</v>
      </c>
      <c r="AB14" s="11">
        <f>SUM('RAC après AMO 2025'!U21:U22,'RAC après AMO 2025'!U45:U46)</f>
        <v>264.01908128656351</v>
      </c>
      <c r="AC14" s="11">
        <f>SUM('RAC après AMO 2025'!V21:V22,'RAC après AMO 2025'!V45:V46)</f>
        <v>26.599549716149141</v>
      </c>
    </row>
    <row r="15" spans="8:31" x14ac:dyDescent="0.3"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</row>
    <row r="16" spans="8:31" x14ac:dyDescent="0.3">
      <c r="H16" s="10" t="s">
        <v>59</v>
      </c>
      <c r="I16" s="10" t="s">
        <v>2</v>
      </c>
      <c r="J16" s="10" t="s">
        <v>3</v>
      </c>
      <c r="K16" s="10" t="s">
        <v>4</v>
      </c>
      <c r="L16" s="10" t="s">
        <v>5</v>
      </c>
      <c r="M16" s="10" t="s">
        <v>6</v>
      </c>
      <c r="N16" s="10" t="s">
        <v>7</v>
      </c>
      <c r="O16" s="10" t="s">
        <v>8</v>
      </c>
      <c r="P16" s="10" t="s">
        <v>9</v>
      </c>
      <c r="Q16" s="10" t="s">
        <v>10</v>
      </c>
      <c r="R16" s="10" t="s">
        <v>11</v>
      </c>
      <c r="S16" s="10" t="s">
        <v>12</v>
      </c>
      <c r="T16" s="10" t="s">
        <v>13</v>
      </c>
      <c r="U16" s="10" t="s">
        <v>14</v>
      </c>
      <c r="V16" s="10" t="s">
        <v>15</v>
      </c>
      <c r="W16" s="10" t="s">
        <v>16</v>
      </c>
      <c r="X16" s="10" t="s">
        <v>17</v>
      </c>
      <c r="Y16" s="10" t="s">
        <v>18</v>
      </c>
      <c r="Z16" s="10" t="s">
        <v>19</v>
      </c>
      <c r="AA16" s="10" t="s">
        <v>20</v>
      </c>
      <c r="AB16" s="10" t="s">
        <v>21</v>
      </c>
      <c r="AC16" s="10" t="s">
        <v>22</v>
      </c>
    </row>
    <row r="17" spans="8:29" x14ac:dyDescent="0.3">
      <c r="H17" s="10">
        <v>2025</v>
      </c>
      <c r="I17" s="11">
        <f>SUM('RAC après AMO 2025'!B47,'RAC après AMO 2025'!B23)</f>
        <v>17.603926631124491</v>
      </c>
      <c r="J17" s="11">
        <f>SUM('RAC après AMO 2025'!C47,'RAC après AMO 2025'!C23)</f>
        <v>10.772227397864011</v>
      </c>
      <c r="K17" s="11">
        <f>SUM('RAC après AMO 2025'!D47,'RAC après AMO 2025'!D23)</f>
        <v>18.795505535964082</v>
      </c>
      <c r="L17" s="11">
        <f>SUM('RAC après AMO 2025'!E47,'RAC après AMO 2025'!E23)</f>
        <v>16.569203877390599</v>
      </c>
      <c r="M17" s="11">
        <f>SUM('RAC après AMO 2025'!F47,'RAC après AMO 2025'!F23)</f>
        <v>17.414366712202451</v>
      </c>
      <c r="N17" s="11">
        <f>SUM('RAC après AMO 2025'!G47,'RAC après AMO 2025'!G23)</f>
        <v>22.555439075286841</v>
      </c>
      <c r="O17" s="11">
        <f>SUM('RAC après AMO 2025'!H47,'RAC après AMO 2025'!H23)</f>
        <v>26.127228286650777</v>
      </c>
      <c r="P17" s="11">
        <f>SUM('RAC après AMO 2025'!I47,'RAC après AMO 2025'!I23)</f>
        <v>27.515227516025625</v>
      </c>
      <c r="Q17" s="11">
        <f>SUM('RAC après AMO 2025'!J47,'RAC après AMO 2025'!J23)</f>
        <v>28.399471376454525</v>
      </c>
      <c r="R17" s="11">
        <f>SUM('RAC après AMO 2025'!K47,'RAC après AMO 2025'!K23)</f>
        <v>33.096738834335021</v>
      </c>
      <c r="S17" s="11">
        <f>SUM('RAC après AMO 2025'!L47,'RAC après AMO 2025'!L23)</f>
        <v>37.617286134087365</v>
      </c>
      <c r="T17" s="11">
        <f>SUM('RAC après AMO 2025'!M47,'RAC après AMO 2025'!M23)</f>
        <v>42.087662188581703</v>
      </c>
      <c r="U17" s="11">
        <f>SUM('RAC après AMO 2025'!N47,'RAC après AMO 2025'!N23)</f>
        <v>41.98155843146769</v>
      </c>
      <c r="V17" s="11">
        <f>SUM('RAC après AMO 2025'!O47,'RAC après AMO 2025'!O23)</f>
        <v>46.583759150415098</v>
      </c>
      <c r="W17" s="11">
        <f>SUM('RAC après AMO 2025'!P47,'RAC après AMO 2025'!P23)</f>
        <v>51.6007377225556</v>
      </c>
      <c r="X17" s="11">
        <f>SUM('RAC après AMO 2025'!Q47,'RAC après AMO 2025'!Q23)</f>
        <v>60.015664485947717</v>
      </c>
      <c r="Y17" s="11">
        <f>SUM('RAC après AMO 2025'!R47,'RAC après AMO 2025'!R23)</f>
        <v>65.13941953261758</v>
      </c>
      <c r="Z17" s="11">
        <f>SUM('RAC après AMO 2025'!S47,'RAC après AMO 2025'!S23)</f>
        <v>73.72512426260019</v>
      </c>
      <c r="AA17" s="11">
        <f>SUM('RAC après AMO 2025'!T47,'RAC après AMO 2025'!T23)</f>
        <v>90.056788215877475</v>
      </c>
      <c r="AB17" s="11">
        <f>SUM('RAC après AMO 2025'!U47,'RAC après AMO 2025'!U23)</f>
        <v>179.56309991219103</v>
      </c>
      <c r="AC17" s="11">
        <f>SUM('RAC après AMO 2025'!V47,'RAC après AMO 2025'!V23)</f>
        <v>34.39036169131284</v>
      </c>
    </row>
    <row r="18" spans="8:29" x14ac:dyDescent="0.3"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</row>
    <row r="19" spans="8:29" x14ac:dyDescent="0.3">
      <c r="H19" s="10" t="s">
        <v>60</v>
      </c>
      <c r="I19" s="10" t="s">
        <v>2</v>
      </c>
      <c r="J19" s="10" t="s">
        <v>3</v>
      </c>
      <c r="K19" s="10" t="s">
        <v>4</v>
      </c>
      <c r="L19" s="10" t="s">
        <v>5</v>
      </c>
      <c r="M19" s="10" t="s">
        <v>6</v>
      </c>
      <c r="N19" s="10" t="s">
        <v>7</v>
      </c>
      <c r="O19" s="10" t="s">
        <v>8</v>
      </c>
      <c r="P19" s="10" t="s">
        <v>9</v>
      </c>
      <c r="Q19" s="10" t="s">
        <v>10</v>
      </c>
      <c r="R19" s="10" t="s">
        <v>11</v>
      </c>
      <c r="S19" s="10" t="s">
        <v>12</v>
      </c>
      <c r="T19" s="10" t="s">
        <v>13</v>
      </c>
      <c r="U19" s="10" t="s">
        <v>14</v>
      </c>
      <c r="V19" s="10" t="s">
        <v>15</v>
      </c>
      <c r="W19" s="10" t="s">
        <v>16</v>
      </c>
      <c r="X19" s="10" t="s">
        <v>17</v>
      </c>
      <c r="Y19" s="10" t="s">
        <v>18</v>
      </c>
      <c r="Z19" s="10" t="s">
        <v>19</v>
      </c>
      <c r="AA19" s="10" t="s">
        <v>20</v>
      </c>
      <c r="AB19" s="10" t="s">
        <v>21</v>
      </c>
      <c r="AC19" s="10" t="s">
        <v>22</v>
      </c>
    </row>
    <row r="20" spans="8:29" x14ac:dyDescent="0.3">
      <c r="H20" s="10">
        <v>2025</v>
      </c>
      <c r="I20" s="11">
        <f>SUM('RAC après AMO 2025'!B27:B29,'RAC après AMO 2025'!B51:B53)</f>
        <v>5.5160376073949102</v>
      </c>
      <c r="J20" s="11">
        <f>SUM('RAC après AMO 2025'!C27:C29,'RAC après AMO 2025'!C51:C53)</f>
        <v>73.442627650159224</v>
      </c>
      <c r="K20" s="11">
        <f>SUM('RAC après AMO 2025'!D27:D29,'RAC après AMO 2025'!D51:D53)</f>
        <v>288.29068572105996</v>
      </c>
      <c r="L20" s="11">
        <f>SUM('RAC après AMO 2025'!E27:E29,'RAC après AMO 2025'!E51:E53)</f>
        <v>175.06026470763243</v>
      </c>
      <c r="M20" s="11">
        <f>SUM('RAC après AMO 2025'!F27:F29,'RAC après AMO 2025'!F51:F53)</f>
        <v>48.573347617458666</v>
      </c>
      <c r="N20" s="11">
        <f>SUM('RAC après AMO 2025'!G27:G29,'RAC après AMO 2025'!G51:G53)</f>
        <v>66.876892232654328</v>
      </c>
      <c r="O20" s="11">
        <f>SUM('RAC après AMO 2025'!H27:H29,'RAC après AMO 2025'!H51:H53)</f>
        <v>81.628797905127215</v>
      </c>
      <c r="P20" s="11">
        <f>SUM('RAC après AMO 2025'!I27:I29,'RAC après AMO 2025'!I51:I53)</f>
        <v>95.539124717535032</v>
      </c>
      <c r="Q20" s="11">
        <f>SUM('RAC après AMO 2025'!J27:J29,'RAC après AMO 2025'!J51:J53)</f>
        <v>113.06244527152526</v>
      </c>
      <c r="R20" s="11">
        <f>SUM('RAC après AMO 2025'!K27:K29,'RAC après AMO 2025'!K51:K53)</f>
        <v>137.96256356751923</v>
      </c>
      <c r="S20" s="11">
        <f>SUM('RAC après AMO 2025'!L27:L29,'RAC après AMO 2025'!L51:L53)</f>
        <v>164.80731022956763</v>
      </c>
      <c r="T20" s="11">
        <f>SUM('RAC après AMO 2025'!M27:M29,'RAC après AMO 2025'!M51:M53)</f>
        <v>194.4769365782152</v>
      </c>
      <c r="U20" s="11">
        <f>SUM('RAC après AMO 2025'!N27:N29,'RAC après AMO 2025'!N51:N53)</f>
        <v>198.87588760372955</v>
      </c>
      <c r="V20" s="11">
        <f>SUM('RAC après AMO 2025'!O27:O29,'RAC après AMO 2025'!O51:O53)</f>
        <v>200.50670160292722</v>
      </c>
      <c r="W20" s="11">
        <f>SUM('RAC après AMO 2025'!P27:P29,'RAC après AMO 2025'!P51:P53)</f>
        <v>198.87779022370623</v>
      </c>
      <c r="X20" s="11">
        <f>SUM('RAC après AMO 2025'!Q27:Q29,'RAC après AMO 2025'!Q51:Q53)</f>
        <v>210.41565006058681</v>
      </c>
      <c r="Y20" s="11">
        <f>SUM('RAC après AMO 2025'!R27:R29,'RAC après AMO 2025'!R51:R53)</f>
        <v>208.31117053379802</v>
      </c>
      <c r="Z20" s="11">
        <f>SUM('RAC après AMO 2025'!S27:S29,'RAC après AMO 2025'!S51:S53)</f>
        <v>181.57119258449578</v>
      </c>
      <c r="AA20" s="11">
        <f>SUM('RAC après AMO 2025'!T27:T29,'RAC après AMO 2025'!T51:T53)</f>
        <v>141.58173536823398</v>
      </c>
      <c r="AB20" s="11">
        <f>SUM('RAC après AMO 2025'!U27:U29,'RAC après AMO 2025'!U51:U53)</f>
        <v>153.53667746487628</v>
      </c>
      <c r="AC20" s="11">
        <f>SUM('RAC après AMO 2025'!V27:V29,'RAC après AMO 2025'!V51:V53)</f>
        <v>147.31126425803248</v>
      </c>
    </row>
    <row r="21" spans="8:29" x14ac:dyDescent="0.3"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</row>
    <row r="22" spans="8:29" x14ac:dyDescent="0.3">
      <c r="H22" s="10" t="s">
        <v>61</v>
      </c>
      <c r="I22" s="10" t="s">
        <v>2</v>
      </c>
      <c r="J22" s="10" t="s">
        <v>3</v>
      </c>
      <c r="K22" s="10" t="s">
        <v>4</v>
      </c>
      <c r="L22" s="10" t="s">
        <v>5</v>
      </c>
      <c r="M22" s="10" t="s">
        <v>6</v>
      </c>
      <c r="N22" s="10" t="s">
        <v>7</v>
      </c>
      <c r="O22" s="10" t="s">
        <v>8</v>
      </c>
      <c r="P22" s="10" t="s">
        <v>9</v>
      </c>
      <c r="Q22" s="10" t="s">
        <v>10</v>
      </c>
      <c r="R22" s="10" t="s">
        <v>11</v>
      </c>
      <c r="S22" s="10" t="s">
        <v>12</v>
      </c>
      <c r="T22" s="10" t="s">
        <v>13</v>
      </c>
      <c r="U22" s="10" t="s">
        <v>14</v>
      </c>
      <c r="V22" s="10" t="s">
        <v>15</v>
      </c>
      <c r="W22" s="10" t="s">
        <v>16</v>
      </c>
      <c r="X22" s="10" t="s">
        <v>17</v>
      </c>
      <c r="Y22" s="10" t="s">
        <v>18</v>
      </c>
      <c r="Z22" s="10" t="s">
        <v>19</v>
      </c>
      <c r="AA22" s="10" t="s">
        <v>20</v>
      </c>
      <c r="AB22" s="10" t="s">
        <v>21</v>
      </c>
      <c r="AC22" s="10" t="s">
        <v>22</v>
      </c>
    </row>
    <row r="23" spans="8:29" x14ac:dyDescent="0.3">
      <c r="H23" s="10">
        <v>2025</v>
      </c>
      <c r="I23" s="11">
        <f>SUM('RAC après AMO 2025'!B24:B26,'RAC après AMO 2025'!B49:B50)</f>
        <v>5.63922532690263</v>
      </c>
      <c r="J23" s="11">
        <f>SUM('RAC après AMO 2025'!C24:C26,'RAC après AMO 2025'!C49:C50)</f>
        <v>6.9893960316375097</v>
      </c>
      <c r="K23" s="11">
        <f>SUM('RAC après AMO 2025'!D24:D26,'RAC après AMO 2025'!D49:D50)</f>
        <v>6.9456242190492548</v>
      </c>
      <c r="L23" s="11">
        <f>SUM('RAC après AMO 2025'!E24:E26,'RAC après AMO 2025'!E49:E50)</f>
        <v>11.693029439125567</v>
      </c>
      <c r="M23" s="11">
        <f>SUM('RAC après AMO 2025'!F24:F26,'RAC après AMO 2025'!F49:F50)</f>
        <v>17.398922227768217</v>
      </c>
      <c r="N23" s="11">
        <f>SUM('RAC après AMO 2025'!G24:G26,'RAC après AMO 2025'!G49:G50)</f>
        <v>25.052048509714577</v>
      </c>
      <c r="O23" s="11">
        <f>SUM('RAC après AMO 2025'!H24:H26,'RAC après AMO 2025'!H49:H50)</f>
        <v>27.469296007542201</v>
      </c>
      <c r="P23" s="11">
        <f>SUM('RAC après AMO 2025'!I24:I26,'RAC après AMO 2025'!I49:I50)</f>
        <v>24.792793469690711</v>
      </c>
      <c r="Q23" s="11">
        <f>SUM('RAC après AMO 2025'!J24:J26,'RAC après AMO 2025'!J49:J50)</f>
        <v>21.358178977248624</v>
      </c>
      <c r="R23" s="11">
        <f>SUM('RAC après AMO 2025'!K24:K26,'RAC après AMO 2025'!K49:K50)</f>
        <v>21.240076370916341</v>
      </c>
      <c r="S23" s="11">
        <f>SUM('RAC après AMO 2025'!L24:L26,'RAC après AMO 2025'!L49:L50)</f>
        <v>22.194238243332059</v>
      </c>
      <c r="T23" s="11">
        <f>SUM('RAC après AMO 2025'!M24:M26,'RAC après AMO 2025'!M49:M50)</f>
        <v>23.521726329895809</v>
      </c>
      <c r="U23" s="11">
        <f>SUM('RAC après AMO 2025'!N24:N26,'RAC après AMO 2025'!N49:N50)</f>
        <v>24.775591440817522</v>
      </c>
      <c r="V23" s="11">
        <f>SUM('RAC après AMO 2025'!O24:O26,'RAC après AMO 2025'!O49:O50)</f>
        <v>30.166356364039689</v>
      </c>
      <c r="W23" s="11">
        <f>SUM('RAC après AMO 2025'!P24:P26,'RAC après AMO 2025'!P49:P50)</f>
        <v>34.352919604336726</v>
      </c>
      <c r="X23" s="11">
        <f>SUM('RAC après AMO 2025'!Q24:Q26,'RAC après AMO 2025'!Q49:Q50)</f>
        <v>39.777202797705215</v>
      </c>
      <c r="Y23" s="11">
        <f>SUM('RAC après AMO 2025'!R24:R26,'RAC après AMO 2025'!R49:R50)</f>
        <v>40.204897350385998</v>
      </c>
      <c r="Z23" s="11">
        <f>SUM('RAC après AMO 2025'!S24:S26,'RAC après AMO 2025'!S49:S50)</f>
        <v>40.850366899356239</v>
      </c>
      <c r="AA23" s="11">
        <f>SUM('RAC après AMO 2025'!T24:T26,'RAC après AMO 2025'!T49:T50)</f>
        <v>46.33612006642425</v>
      </c>
      <c r="AB23" s="11">
        <f>SUM('RAC après AMO 2025'!U24:U26,'RAC après AMO 2025'!U49:U50)</f>
        <v>90.532202558438456</v>
      </c>
      <c r="AC23" s="11">
        <f>SUM('RAC après AMO 2025'!V24:V26,'RAC après AMO 2025'!V49:V50)</f>
        <v>23.118846958879367</v>
      </c>
    </row>
    <row r="24" spans="8:29" x14ac:dyDescent="0.3"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</row>
    <row r="25" spans="8:29" x14ac:dyDescent="0.3">
      <c r="H25" s="10" t="s">
        <v>49</v>
      </c>
      <c r="I25" s="10" t="s">
        <v>2</v>
      </c>
      <c r="J25" s="10" t="s">
        <v>3</v>
      </c>
      <c r="K25" s="10" t="s">
        <v>4</v>
      </c>
      <c r="L25" s="10" t="s">
        <v>5</v>
      </c>
      <c r="M25" s="10" t="s">
        <v>6</v>
      </c>
      <c r="N25" s="10" t="s">
        <v>7</v>
      </c>
      <c r="O25" s="10" t="s">
        <v>8</v>
      </c>
      <c r="P25" s="10" t="s">
        <v>9</v>
      </c>
      <c r="Q25" s="10" t="s">
        <v>10</v>
      </c>
      <c r="R25" s="10" t="s">
        <v>11</v>
      </c>
      <c r="S25" s="10" t="s">
        <v>12</v>
      </c>
      <c r="T25" s="10" t="s">
        <v>13</v>
      </c>
      <c r="U25" s="10" t="s">
        <v>14</v>
      </c>
      <c r="V25" s="10" t="s">
        <v>15</v>
      </c>
      <c r="W25" s="10" t="s">
        <v>16</v>
      </c>
      <c r="X25" s="10" t="s">
        <v>17</v>
      </c>
      <c r="Y25" s="10" t="s">
        <v>18</v>
      </c>
      <c r="Z25" s="10" t="s">
        <v>19</v>
      </c>
      <c r="AA25" s="10" t="s">
        <v>20</v>
      </c>
      <c r="AB25" s="10" t="s">
        <v>21</v>
      </c>
      <c r="AC25" s="10" t="s">
        <v>22</v>
      </c>
    </row>
    <row r="26" spans="8:29" x14ac:dyDescent="0.3">
      <c r="H26" s="10">
        <v>2025</v>
      </c>
      <c r="I26" s="11">
        <f t="shared" ref="I26:AC26" si="0">SUM(I2,I5,I8,I11,I14,I17,I20,I23)</f>
        <v>278.87948626083084</v>
      </c>
      <c r="J26" s="11">
        <f t="shared" si="0"/>
        <v>321.95966279500277</v>
      </c>
      <c r="K26" s="11">
        <f t="shared" si="0"/>
        <v>545.73621820353492</v>
      </c>
      <c r="L26" s="11">
        <f t="shared" si="0"/>
        <v>429.48905065962981</v>
      </c>
      <c r="M26" s="11">
        <f t="shared" si="0"/>
        <v>314.73159061738704</v>
      </c>
      <c r="N26" s="11">
        <f t="shared" si="0"/>
        <v>388.10922449081028</v>
      </c>
      <c r="O26" s="11">
        <f t="shared" si="0"/>
        <v>425.5657374965582</v>
      </c>
      <c r="P26" s="11">
        <f t="shared" si="0"/>
        <v>447.73490641470431</v>
      </c>
      <c r="Q26" s="11">
        <f t="shared" si="0"/>
        <v>501.52082741510105</v>
      </c>
      <c r="R26" s="11">
        <f t="shared" si="0"/>
        <v>630.4069424643601</v>
      </c>
      <c r="S26" s="11">
        <f t="shared" si="0"/>
        <v>690.21021535790624</v>
      </c>
      <c r="T26" s="11">
        <f t="shared" si="0"/>
        <v>742.82074974172826</v>
      </c>
      <c r="U26" s="11">
        <f t="shared" si="0"/>
        <v>729.74461354395794</v>
      </c>
      <c r="V26" s="11">
        <f t="shared" si="0"/>
        <v>778.07658684947853</v>
      </c>
      <c r="W26" s="11">
        <f t="shared" si="0"/>
        <v>838.90010323300714</v>
      </c>
      <c r="X26" s="11">
        <f t="shared" si="0"/>
        <v>962.91742809693687</v>
      </c>
      <c r="Y26" s="11">
        <f t="shared" si="0"/>
        <v>1015.2414769530643</v>
      </c>
      <c r="Z26" s="11">
        <f t="shared" si="0"/>
        <v>1022.7298700241655</v>
      </c>
      <c r="AA26" s="11">
        <f t="shared" si="0"/>
        <v>1063.0780178332973</v>
      </c>
      <c r="AB26" s="11">
        <f t="shared" si="0"/>
        <v>1779.8406974467284</v>
      </c>
      <c r="AC26" s="11">
        <f t="shared" si="0"/>
        <v>602.04753623351633</v>
      </c>
    </row>
    <row r="27" spans="8:29" x14ac:dyDescent="0.3"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23BBE3-2CDB-4607-872D-51CC7AB58F7F}">
  <dimension ref="A1"/>
  <sheetViews>
    <sheetView topLeftCell="D1" zoomScale="70" zoomScaleNormal="70" workbookViewId="0">
      <selection activeCell="M47" sqref="M47"/>
    </sheetView>
  </sheetViews>
  <sheetFormatPr baseColWidth="10" defaultColWidth="11.44140625" defaultRowHeight="14.4" x14ac:dyDescent="0.3"/>
  <sheetData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651ABE-FD1C-4C0D-BD7E-FC1D9EAB8DAD}">
  <dimension ref="A1"/>
  <sheetViews>
    <sheetView zoomScale="70" zoomScaleNormal="70" workbookViewId="0">
      <selection activeCell="N2" sqref="N2"/>
    </sheetView>
  </sheetViews>
  <sheetFormatPr baseColWidth="10" defaultColWidth="11.44140625" defaultRowHeight="14.4" x14ac:dyDescent="0.3"/>
  <sheetData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18CE4-2DBB-4424-9D7B-CF82BF174F5B}">
  <dimension ref="A1"/>
  <sheetViews>
    <sheetView zoomScale="70" zoomScaleNormal="70" workbookViewId="0">
      <selection activeCell="Q21" sqref="Q20:Q21"/>
    </sheetView>
  </sheetViews>
  <sheetFormatPr baseColWidth="10" defaultColWidth="11.44140625" defaultRowHeight="14.4" x14ac:dyDescent="0.3"/>
  <sheetData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5cc834a-6229-4a5c-9e72-67d6469d0e47">
      <Terms xmlns="http://schemas.microsoft.com/office/infopath/2007/PartnerControls"/>
    </lcf76f155ced4ddcb4097134ff3c332f>
    <TaxCatchAll xmlns="bdde2e94-84d9-4f69-8d42-c8ccf1f11da9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D80AD4898FABE4B91A54B9318B02D2C" ma:contentTypeVersion="16" ma:contentTypeDescription="Crée un document." ma:contentTypeScope="" ma:versionID="d4897433a63d14781c80c8d3bd3bbc7f">
  <xsd:schema xmlns:xsd="http://www.w3.org/2001/XMLSchema" xmlns:xs="http://www.w3.org/2001/XMLSchema" xmlns:p="http://schemas.microsoft.com/office/2006/metadata/properties" xmlns:ns2="75cc834a-6229-4a5c-9e72-67d6469d0e47" xmlns:ns3="bdde2e94-84d9-4f69-8d42-c8ccf1f11da9" targetNamespace="http://schemas.microsoft.com/office/2006/metadata/properties" ma:root="true" ma:fieldsID="678365585a7aaa2c5e186d5eedf5526f" ns2:_="" ns3:_="">
    <xsd:import namespace="75cc834a-6229-4a5c-9e72-67d6469d0e47"/>
    <xsd:import namespace="bdde2e94-84d9-4f69-8d42-c8ccf1f11da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cc834a-6229-4a5c-9e72-67d6469d0e4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Balises d’images" ma:readOnly="false" ma:fieldId="{5cf76f15-5ced-4ddc-b409-7134ff3c332f}" ma:taxonomyMulti="true" ma:sspId="1a756491-8667-4552-bdfa-c1c15cc373c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de2e94-84d9-4f69-8d42-c8ccf1f11da9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1627fb73-6838-4c64-bc3a-c9048189826c}" ma:internalName="TaxCatchAll" ma:showField="CatchAllData" ma:web="bdde2e94-84d9-4f69-8d42-c8ccf1f11da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289257F-8F67-484A-8A75-30214B5C8383}">
  <ds:schemaRefs>
    <ds:schemaRef ds:uri="http://www.w3.org/XML/1998/namespace"/>
    <ds:schemaRef ds:uri="http://schemas.microsoft.com/office/2006/metadata/properties"/>
    <ds:schemaRef ds:uri="http://schemas.microsoft.com/office/infopath/2007/PartnerControls"/>
    <ds:schemaRef ds:uri="http://purl.org/dc/terms/"/>
    <ds:schemaRef ds:uri="http://schemas.microsoft.com/office/2006/documentManagement/types"/>
    <ds:schemaRef ds:uri="bdde2e94-84d9-4f69-8d42-c8ccf1f11da9"/>
    <ds:schemaRef ds:uri="75cc834a-6229-4a5c-9e72-67d6469d0e47"/>
    <ds:schemaRef ds:uri="http://purl.org/dc/elements/1.1/"/>
    <ds:schemaRef ds:uri="http://schemas.openxmlformats.org/package/2006/metadata/core-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2258A9BC-B33C-4E78-B280-E75DC198399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E06F977-C8B6-423D-B29F-C1CB2FB971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5cc834a-6229-4a5c-9e72-67d6469d0e47"/>
    <ds:schemaRef ds:uri="bdde2e94-84d9-4f69-8d42-c8ccf1f11da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RAC après AMO 2025</vt:lpstr>
      <vt:lpstr>Graphiques</vt:lpstr>
      <vt:lpstr>Graphique RAC</vt:lpstr>
      <vt:lpstr>Graphique TM</vt:lpstr>
      <vt:lpstr>Graphique DEP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Jean CIVET</cp:lastModifiedBy>
  <cp:revision/>
  <dcterms:created xsi:type="dcterms:W3CDTF">2025-03-03T13:50:59Z</dcterms:created>
  <dcterms:modified xsi:type="dcterms:W3CDTF">2026-06-04T07:39:25Z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0x010100DD80AD4898FABE4B91A54B9318B02D2C</vt:lpwstr>
  </property>
  <property fmtid="{D5CDD505-2E9C-101B-9397-08002B2CF9AE}" pid="3" name="MediaServiceImageTags">
    <vt:lpwstr/>
  </property>
</Properties>
</file>