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ivet\Downloads\"/>
    </mc:Choice>
  </mc:AlternateContent>
  <xr:revisionPtr revIDLastSave="0" documentId="13_ncr:1_{D2989286-9377-4DCF-AE39-A3914A6AD101}" xr6:coauthVersionLast="47" xr6:coauthVersionMax="47" xr10:uidLastSave="{00000000-0000-0000-0000-000000000000}"/>
  <bookViews>
    <workbookView xWindow="-110" yWindow="-110" windowWidth="19420" windowHeight="11500" tabRatio="660" activeTab="3" xr2:uid="{00000000-000D-0000-FFFF-FFFF00000000}"/>
  </bookViews>
  <sheets>
    <sheet name="2010" sheetId="5" r:id="rId1"/>
    <sheet name="2015" sheetId="6" r:id="rId2"/>
    <sheet name="2020" sheetId="4" r:id="rId3"/>
    <sheet name="2025" sheetId="10" r:id="rId4"/>
    <sheet name="TM par PP par classe d'âge " sheetId="7" r:id="rId5"/>
    <sheet name="DEP par PP par classe d'âge " sheetId="8" r:id="rId6"/>
    <sheet name="RAC par PP par poste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5" i="9" l="1"/>
  <c r="Z35" i="9"/>
  <c r="AA35" i="9"/>
  <c r="O31" i="9"/>
  <c r="P31" i="9"/>
  <c r="Q31" i="9"/>
  <c r="R31" i="9"/>
  <c r="S31" i="9"/>
  <c r="T31" i="9"/>
  <c r="U31" i="9"/>
  <c r="V31" i="9"/>
  <c r="W31" i="9"/>
  <c r="X31" i="9"/>
  <c r="Y31" i="9"/>
  <c r="Z31" i="9"/>
  <c r="AA31" i="9"/>
  <c r="AB31" i="9"/>
  <c r="AC31" i="9"/>
  <c r="AD31" i="9"/>
  <c r="AE31" i="9"/>
  <c r="AF31" i="9"/>
  <c r="AG31" i="9"/>
  <c r="AH31" i="9"/>
  <c r="N31" i="9"/>
  <c r="O27" i="9"/>
  <c r="P27" i="9"/>
  <c r="Q27" i="9"/>
  <c r="R27" i="9"/>
  <c r="S27" i="9"/>
  <c r="T27" i="9"/>
  <c r="U27" i="9"/>
  <c r="V27" i="9"/>
  <c r="W27" i="9"/>
  <c r="X27" i="9"/>
  <c r="Y27" i="9"/>
  <c r="Z27" i="9"/>
  <c r="AA27" i="9"/>
  <c r="AB27" i="9"/>
  <c r="AC27" i="9"/>
  <c r="AD27" i="9"/>
  <c r="AE27" i="9"/>
  <c r="AF27" i="9"/>
  <c r="AG27" i="9"/>
  <c r="AH27" i="9"/>
  <c r="N27" i="9"/>
  <c r="O23" i="9"/>
  <c r="P23" i="9"/>
  <c r="Q23" i="9"/>
  <c r="R23" i="9"/>
  <c r="S23" i="9"/>
  <c r="T23" i="9"/>
  <c r="U23" i="9"/>
  <c r="V23" i="9"/>
  <c r="W23" i="9"/>
  <c r="X23" i="9"/>
  <c r="Y23" i="9"/>
  <c r="Z23" i="9"/>
  <c r="AA23" i="9"/>
  <c r="AB23" i="9"/>
  <c r="AC23" i="9"/>
  <c r="AD23" i="9"/>
  <c r="AE23" i="9"/>
  <c r="AF23" i="9"/>
  <c r="AG23" i="9"/>
  <c r="AH23" i="9"/>
  <c r="N23" i="9"/>
  <c r="O19" i="9"/>
  <c r="P19" i="9"/>
  <c r="Q19" i="9"/>
  <c r="R19" i="9"/>
  <c r="S19" i="9"/>
  <c r="T19" i="9"/>
  <c r="U19" i="9"/>
  <c r="V19" i="9"/>
  <c r="W19" i="9"/>
  <c r="X19" i="9"/>
  <c r="Y19" i="9"/>
  <c r="Z19" i="9"/>
  <c r="AA19" i="9"/>
  <c r="AB19" i="9"/>
  <c r="AC19" i="9"/>
  <c r="AD19" i="9"/>
  <c r="AE19" i="9"/>
  <c r="AF19" i="9"/>
  <c r="AG19" i="9"/>
  <c r="AH19" i="9"/>
  <c r="N19" i="9"/>
  <c r="O15" i="9"/>
  <c r="P15" i="9"/>
  <c r="Q15" i="9"/>
  <c r="R15" i="9"/>
  <c r="S15" i="9"/>
  <c r="T15" i="9"/>
  <c r="U15" i="9"/>
  <c r="V15" i="9"/>
  <c r="W15" i="9"/>
  <c r="X15" i="9"/>
  <c r="Y15" i="9"/>
  <c r="Z15" i="9"/>
  <c r="AA15" i="9"/>
  <c r="AB15" i="9"/>
  <c r="AC15" i="9"/>
  <c r="AD15" i="9"/>
  <c r="AE15" i="9"/>
  <c r="AF15" i="9"/>
  <c r="AG15" i="9"/>
  <c r="AH15" i="9"/>
  <c r="N15" i="9"/>
  <c r="O11" i="9"/>
  <c r="P11" i="9"/>
  <c r="Q11" i="9"/>
  <c r="R11" i="9"/>
  <c r="S11" i="9"/>
  <c r="T11" i="9"/>
  <c r="U11" i="9"/>
  <c r="V11" i="9"/>
  <c r="W11" i="9"/>
  <c r="X11" i="9"/>
  <c r="Y11" i="9"/>
  <c r="Z11" i="9"/>
  <c r="AA11" i="9"/>
  <c r="AB11" i="9"/>
  <c r="AC11" i="9"/>
  <c r="AD11" i="9"/>
  <c r="AE11" i="9"/>
  <c r="AF11" i="9"/>
  <c r="AG11" i="9"/>
  <c r="AH11" i="9"/>
  <c r="N11" i="9"/>
  <c r="O7" i="9"/>
  <c r="P7" i="9"/>
  <c r="Q7" i="9"/>
  <c r="R7" i="9"/>
  <c r="S7" i="9"/>
  <c r="T7" i="9"/>
  <c r="U7" i="9"/>
  <c r="V7" i="9"/>
  <c r="W7" i="9"/>
  <c r="X7" i="9"/>
  <c r="Y7" i="9"/>
  <c r="Z7" i="9"/>
  <c r="AA7" i="9"/>
  <c r="AB7" i="9"/>
  <c r="AC7" i="9"/>
  <c r="AD7" i="9"/>
  <c r="AE7" i="9"/>
  <c r="AF7" i="9"/>
  <c r="AG7" i="9"/>
  <c r="AH7" i="9"/>
  <c r="N7" i="9"/>
  <c r="O3" i="9"/>
  <c r="P3" i="9"/>
  <c r="Q3" i="9"/>
  <c r="R3" i="9"/>
  <c r="S3" i="9"/>
  <c r="T3" i="9"/>
  <c r="U3" i="9"/>
  <c r="V3" i="9"/>
  <c r="W3" i="9"/>
  <c r="X3" i="9"/>
  <c r="Y3" i="9"/>
  <c r="Z3" i="9"/>
  <c r="AA3" i="9"/>
  <c r="AB3" i="9"/>
  <c r="AC3" i="9"/>
  <c r="AD3" i="9"/>
  <c r="AE3" i="9"/>
  <c r="AF3" i="9"/>
  <c r="AG3" i="9"/>
  <c r="AH3" i="9"/>
  <c r="N3" i="9"/>
  <c r="V59" i="10"/>
  <c r="U59" i="10"/>
  <c r="T59" i="10"/>
  <c r="S59" i="10"/>
  <c r="R59" i="10"/>
  <c r="Q59" i="10"/>
  <c r="P59" i="10"/>
  <c r="O59" i="10"/>
  <c r="N59" i="10"/>
  <c r="M59" i="10"/>
  <c r="L59" i="10"/>
  <c r="K59" i="10"/>
  <c r="J59" i="10"/>
  <c r="I59" i="10"/>
  <c r="H59" i="10"/>
  <c r="G59" i="10"/>
  <c r="F59" i="10"/>
  <c r="E59" i="10"/>
  <c r="D59" i="10"/>
  <c r="C59" i="10"/>
  <c r="B59" i="10"/>
  <c r="V58" i="10"/>
  <c r="U58" i="10"/>
  <c r="T58" i="10"/>
  <c r="S58" i="10"/>
  <c r="R58" i="10"/>
  <c r="Q58" i="10"/>
  <c r="P58" i="10"/>
  <c r="O58" i="10"/>
  <c r="N58" i="10"/>
  <c r="M58" i="10"/>
  <c r="L58" i="10"/>
  <c r="K58" i="10"/>
  <c r="J58" i="10"/>
  <c r="I58" i="10"/>
  <c r="H58" i="10"/>
  <c r="G58" i="10"/>
  <c r="F58" i="10"/>
  <c r="E58" i="10"/>
  <c r="D58" i="10"/>
  <c r="C58" i="10"/>
  <c r="B58" i="10"/>
  <c r="V57" i="10"/>
  <c r="U57" i="10"/>
  <c r="T57" i="10"/>
  <c r="T60" i="10" s="1"/>
  <c r="S57" i="10"/>
  <c r="R57" i="10"/>
  <c r="Q57" i="10"/>
  <c r="P57" i="10"/>
  <c r="O57" i="10"/>
  <c r="N57" i="10"/>
  <c r="M57" i="10"/>
  <c r="L57" i="10"/>
  <c r="K57" i="10"/>
  <c r="J57" i="10"/>
  <c r="I57" i="10"/>
  <c r="H57" i="10"/>
  <c r="G57" i="10"/>
  <c r="G60" i="10" s="1"/>
  <c r="F57" i="10"/>
  <c r="E57" i="10"/>
  <c r="E60" i="10" s="1"/>
  <c r="D57" i="10"/>
  <c r="C57" i="10"/>
  <c r="B57" i="10"/>
  <c r="V54" i="10"/>
  <c r="U54" i="10"/>
  <c r="T54" i="10"/>
  <c r="S54" i="10"/>
  <c r="AE35" i="9" s="1"/>
  <c r="R54" i="10"/>
  <c r="AD35" i="9" s="1"/>
  <c r="Q54" i="10"/>
  <c r="AC35" i="9" s="1"/>
  <c r="P54" i="10"/>
  <c r="O54" i="10"/>
  <c r="N54" i="10"/>
  <c r="M54" i="10"/>
  <c r="L54" i="10"/>
  <c r="X35" i="9" s="1"/>
  <c r="K54" i="10"/>
  <c r="W35" i="9" s="1"/>
  <c r="J54" i="10"/>
  <c r="V35" i="9" s="1"/>
  <c r="I54" i="10"/>
  <c r="U35" i="9" s="1"/>
  <c r="H54" i="10"/>
  <c r="T35" i="9" s="1"/>
  <c r="G54" i="10"/>
  <c r="F54" i="10"/>
  <c r="E54" i="10"/>
  <c r="Q35" i="9" s="1"/>
  <c r="D54" i="10"/>
  <c r="P35" i="9" s="1"/>
  <c r="C54" i="10"/>
  <c r="O35" i="9" s="1"/>
  <c r="B54" i="10"/>
  <c r="N35" i="9" s="1"/>
  <c r="V30" i="10"/>
  <c r="AH35" i="9" s="1"/>
  <c r="U30" i="10"/>
  <c r="AG35" i="9" s="1"/>
  <c r="T30" i="10"/>
  <c r="AF35" i="9" s="1"/>
  <c r="S30" i="10"/>
  <c r="R30" i="10"/>
  <c r="Q30" i="10"/>
  <c r="P30" i="10"/>
  <c r="AB35" i="9" s="1"/>
  <c r="O30" i="10"/>
  <c r="N30" i="10"/>
  <c r="M30" i="10"/>
  <c r="L30" i="10"/>
  <c r="K30" i="10"/>
  <c r="J30" i="10"/>
  <c r="I30" i="10"/>
  <c r="H30" i="10"/>
  <c r="G30" i="10"/>
  <c r="S35" i="9" s="1"/>
  <c r="F30" i="10"/>
  <c r="R35" i="9" s="1"/>
  <c r="E30" i="10"/>
  <c r="D30" i="10"/>
  <c r="C30" i="10"/>
  <c r="B30" i="10"/>
  <c r="F60" i="10" l="1"/>
  <c r="U60" i="10"/>
  <c r="B60" i="10"/>
  <c r="P60" i="10"/>
  <c r="K60" i="10"/>
  <c r="R60" i="10"/>
  <c r="D60" i="10"/>
  <c r="O60" i="10"/>
  <c r="L60" i="10"/>
  <c r="I60" i="10"/>
  <c r="N60" i="10"/>
  <c r="C60" i="10"/>
  <c r="Q60" i="10"/>
  <c r="J60" i="10"/>
  <c r="S60" i="10"/>
  <c r="M60" i="10"/>
  <c r="H60" i="10"/>
  <c r="V60" i="10"/>
  <c r="N39" i="9"/>
  <c r="O30" i="9"/>
  <c r="P30" i="9"/>
  <c r="Q30" i="9"/>
  <c r="R30" i="9"/>
  <c r="S30" i="9"/>
  <c r="T30" i="9"/>
  <c r="U30" i="9"/>
  <c r="V30" i="9"/>
  <c r="W30" i="9"/>
  <c r="X30" i="9"/>
  <c r="Y30" i="9"/>
  <c r="Z30" i="9"/>
  <c r="AA30" i="9"/>
  <c r="AB30" i="9"/>
  <c r="AC30" i="9"/>
  <c r="AD30" i="9"/>
  <c r="AE30" i="9"/>
  <c r="AF30" i="9"/>
  <c r="AG30" i="9"/>
  <c r="AH30" i="9"/>
  <c r="N30" i="9"/>
  <c r="O26" i="9"/>
  <c r="P26" i="9"/>
  <c r="Q26" i="9"/>
  <c r="R26" i="9"/>
  <c r="S26" i="9"/>
  <c r="T26" i="9"/>
  <c r="U26" i="9"/>
  <c r="V26" i="9"/>
  <c r="W26" i="9"/>
  <c r="X26" i="9"/>
  <c r="Y26" i="9"/>
  <c r="Z26" i="9"/>
  <c r="AA26" i="9"/>
  <c r="AB26" i="9"/>
  <c r="AC26" i="9"/>
  <c r="AD26" i="9"/>
  <c r="AE26" i="9"/>
  <c r="AF26" i="9"/>
  <c r="AG26" i="9"/>
  <c r="AH26" i="9"/>
  <c r="N26" i="9"/>
  <c r="O22" i="9"/>
  <c r="P22" i="9"/>
  <c r="Q22" i="9"/>
  <c r="R22" i="9"/>
  <c r="S22" i="9"/>
  <c r="T22" i="9"/>
  <c r="U22" i="9"/>
  <c r="V22" i="9"/>
  <c r="W22" i="9"/>
  <c r="X22" i="9"/>
  <c r="Y22" i="9"/>
  <c r="Z22" i="9"/>
  <c r="AA22" i="9"/>
  <c r="AB22" i="9"/>
  <c r="AC22" i="9"/>
  <c r="AD22" i="9"/>
  <c r="AE22" i="9"/>
  <c r="AF22" i="9"/>
  <c r="AG22" i="9"/>
  <c r="AH22" i="9"/>
  <c r="N22" i="9"/>
  <c r="O18" i="9"/>
  <c r="P18" i="9"/>
  <c r="Q18" i="9"/>
  <c r="R18" i="9"/>
  <c r="S18" i="9"/>
  <c r="T18" i="9"/>
  <c r="U18" i="9"/>
  <c r="V18" i="9"/>
  <c r="W18" i="9"/>
  <c r="X18" i="9"/>
  <c r="Y18" i="9"/>
  <c r="Z18" i="9"/>
  <c r="AA18" i="9"/>
  <c r="AB18" i="9"/>
  <c r="AC18" i="9"/>
  <c r="AD18" i="9"/>
  <c r="AE18" i="9"/>
  <c r="AF18" i="9"/>
  <c r="AG18" i="9"/>
  <c r="AH18" i="9"/>
  <c r="N18" i="9"/>
  <c r="O14" i="9"/>
  <c r="P14" i="9"/>
  <c r="Q14" i="9"/>
  <c r="R14" i="9"/>
  <c r="S14" i="9"/>
  <c r="T14" i="9"/>
  <c r="U14" i="9"/>
  <c r="V14" i="9"/>
  <c r="W14" i="9"/>
  <c r="X14" i="9"/>
  <c r="Y14" i="9"/>
  <c r="Z14" i="9"/>
  <c r="AA14" i="9"/>
  <c r="AB14" i="9"/>
  <c r="AC14" i="9"/>
  <c r="AD14" i="9"/>
  <c r="AE14" i="9"/>
  <c r="AF14" i="9"/>
  <c r="AG14" i="9"/>
  <c r="AH14" i="9"/>
  <c r="N14" i="9"/>
  <c r="X10" i="9"/>
  <c r="Y10" i="9"/>
  <c r="Z10" i="9"/>
  <c r="AA10" i="9"/>
  <c r="AB10" i="9"/>
  <c r="AC10" i="9"/>
  <c r="AD10" i="9"/>
  <c r="AE10" i="9"/>
  <c r="AF10" i="9"/>
  <c r="AG10" i="9"/>
  <c r="AH10" i="9"/>
  <c r="O10" i="9"/>
  <c r="P10" i="9"/>
  <c r="Q10" i="9"/>
  <c r="R10" i="9"/>
  <c r="S10" i="9"/>
  <c r="T10" i="9"/>
  <c r="U10" i="9"/>
  <c r="V10" i="9"/>
  <c r="W10" i="9"/>
  <c r="N10" i="9"/>
  <c r="W6" i="9"/>
  <c r="X6" i="9"/>
  <c r="Y6" i="9"/>
  <c r="Z6" i="9"/>
  <c r="AA6" i="9"/>
  <c r="AB6" i="9"/>
  <c r="AC6" i="9"/>
  <c r="AD6" i="9"/>
  <c r="AE6" i="9"/>
  <c r="AF6" i="9"/>
  <c r="AG6" i="9"/>
  <c r="AH6" i="9"/>
  <c r="O6" i="9"/>
  <c r="P6" i="9"/>
  <c r="Q6" i="9"/>
  <c r="R6" i="9"/>
  <c r="S6" i="9"/>
  <c r="T6" i="9"/>
  <c r="U6" i="9"/>
  <c r="V6" i="9"/>
  <c r="N6" i="9"/>
  <c r="O39" i="9"/>
  <c r="P39" i="9"/>
  <c r="Q39" i="9"/>
  <c r="R39" i="9"/>
  <c r="S39" i="9"/>
  <c r="T39" i="9"/>
  <c r="U39" i="9"/>
  <c r="V39" i="9"/>
  <c r="W39" i="9"/>
  <c r="X39" i="9"/>
  <c r="Y39" i="9"/>
  <c r="Z39" i="9"/>
  <c r="AA39" i="9"/>
  <c r="AB39" i="9"/>
  <c r="AC39" i="9"/>
  <c r="AD39" i="9"/>
  <c r="AE39" i="9"/>
  <c r="AF39" i="9"/>
  <c r="AG39" i="9"/>
  <c r="AH39" i="9"/>
  <c r="O2" i="9"/>
  <c r="P2" i="9"/>
  <c r="Q2" i="9"/>
  <c r="R2" i="9"/>
  <c r="S2" i="9"/>
  <c r="T2" i="9"/>
  <c r="U2" i="9"/>
  <c r="V2" i="9"/>
  <c r="W2" i="9"/>
  <c r="X2" i="9"/>
  <c r="Y2" i="9"/>
  <c r="Z2" i="9"/>
  <c r="AA2" i="9"/>
  <c r="AB2" i="9"/>
  <c r="AC2" i="9"/>
  <c r="AD2" i="9"/>
  <c r="AE2" i="9"/>
  <c r="AF2" i="9"/>
  <c r="AG2" i="9"/>
  <c r="AH2" i="9"/>
  <c r="N2" i="9"/>
  <c r="U58" i="4" l="1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B57" i="4"/>
  <c r="V30" i="4" l="1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B30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V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B58" i="4"/>
  <c r="V56" i="4"/>
  <c r="V59" i="4" s="1"/>
  <c r="U56" i="4"/>
  <c r="U59" i="4" s="1"/>
  <c r="T56" i="4"/>
  <c r="T59" i="4" s="1"/>
  <c r="S56" i="4"/>
  <c r="S59" i="4" s="1"/>
  <c r="R56" i="4"/>
  <c r="R59" i="4" s="1"/>
  <c r="Q56" i="4"/>
  <c r="Q59" i="4" s="1"/>
  <c r="P56" i="4"/>
  <c r="O56" i="4"/>
  <c r="N56" i="4"/>
  <c r="M56" i="4"/>
  <c r="L56" i="4"/>
  <c r="K56" i="4"/>
  <c r="J56" i="4"/>
  <c r="I56" i="4"/>
  <c r="H56" i="4"/>
  <c r="G56" i="4"/>
  <c r="G59" i="4" s="1"/>
  <c r="F56" i="4"/>
  <c r="F59" i="4" s="1"/>
  <c r="E56" i="4"/>
  <c r="D56" i="4"/>
  <c r="D59" i="4" s="1"/>
  <c r="C56" i="4"/>
  <c r="C59" i="4" s="1"/>
  <c r="B56" i="4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B58" i="6"/>
  <c r="V56" i="6"/>
  <c r="U56" i="6"/>
  <c r="T56" i="6"/>
  <c r="S56" i="6"/>
  <c r="S59" i="6" s="1"/>
  <c r="R56" i="6"/>
  <c r="Q56" i="6"/>
  <c r="P56" i="6"/>
  <c r="O56" i="6"/>
  <c r="N56" i="6"/>
  <c r="M56" i="6"/>
  <c r="L56" i="6"/>
  <c r="K56" i="6"/>
  <c r="J56" i="6"/>
  <c r="I56" i="6"/>
  <c r="H56" i="6"/>
  <c r="G56" i="6"/>
  <c r="G59" i="6" s="1"/>
  <c r="F56" i="6"/>
  <c r="F59" i="6" s="1"/>
  <c r="E56" i="6"/>
  <c r="E59" i="6" s="1"/>
  <c r="D56" i="6"/>
  <c r="C56" i="6"/>
  <c r="B56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B53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B30" i="6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F58" i="5"/>
  <c r="E58" i="5"/>
  <c r="D58" i="5"/>
  <c r="C58" i="5"/>
  <c r="B58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B56" i="5"/>
  <c r="V53" i="5"/>
  <c r="V55" i="10" s="1"/>
  <c r="U53" i="5"/>
  <c r="U55" i="10" s="1"/>
  <c r="T53" i="5"/>
  <c r="T55" i="10" s="1"/>
  <c r="S53" i="5"/>
  <c r="S55" i="10" s="1"/>
  <c r="R53" i="5"/>
  <c r="R55" i="10" s="1"/>
  <c r="Q53" i="5"/>
  <c r="Q55" i="10" s="1"/>
  <c r="P53" i="5"/>
  <c r="P55" i="10" s="1"/>
  <c r="O53" i="5"/>
  <c r="O55" i="10" s="1"/>
  <c r="N53" i="5"/>
  <c r="N55" i="10" s="1"/>
  <c r="M53" i="5"/>
  <c r="M55" i="10" s="1"/>
  <c r="L53" i="5"/>
  <c r="L55" i="10" s="1"/>
  <c r="K53" i="5"/>
  <c r="K55" i="10" s="1"/>
  <c r="J53" i="5"/>
  <c r="J55" i="10" s="1"/>
  <c r="I53" i="5"/>
  <c r="I55" i="10" s="1"/>
  <c r="H53" i="5"/>
  <c r="H55" i="10" s="1"/>
  <c r="G53" i="5"/>
  <c r="G55" i="10" s="1"/>
  <c r="F53" i="5"/>
  <c r="F55" i="10" s="1"/>
  <c r="E53" i="5"/>
  <c r="E55" i="10" s="1"/>
  <c r="D53" i="5"/>
  <c r="D55" i="10" s="1"/>
  <c r="C53" i="5"/>
  <c r="C55" i="10" s="1"/>
  <c r="B53" i="5"/>
  <c r="B55" i="10" s="1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O31" i="10" l="1"/>
  <c r="AA34" i="9"/>
  <c r="AA38" i="9" s="1"/>
  <c r="B31" i="10"/>
  <c r="N34" i="9"/>
  <c r="N38" i="9" s="1"/>
  <c r="P31" i="10"/>
  <c r="AB34" i="9"/>
  <c r="AB38" i="9" s="1"/>
  <c r="D31" i="10"/>
  <c r="P34" i="9"/>
  <c r="P38" i="9" s="1"/>
  <c r="R31" i="10"/>
  <c r="AD34" i="9"/>
  <c r="AD38" i="9" s="1"/>
  <c r="N31" i="10"/>
  <c r="Z34" i="9"/>
  <c r="Z38" i="9" s="1"/>
  <c r="C31" i="10"/>
  <c r="O34" i="9"/>
  <c r="O38" i="9" s="1"/>
  <c r="Q31" i="10"/>
  <c r="AC34" i="9"/>
  <c r="AC38" i="9" s="1"/>
  <c r="E31" i="10"/>
  <c r="Q34" i="9"/>
  <c r="Q38" i="9" s="1"/>
  <c r="S31" i="10"/>
  <c r="AE34" i="9"/>
  <c r="AE38" i="9" s="1"/>
  <c r="J31" i="10"/>
  <c r="V34" i="9"/>
  <c r="V38" i="9" s="1"/>
  <c r="M31" i="10"/>
  <c r="Y34" i="9"/>
  <c r="Y38" i="9" s="1"/>
  <c r="F31" i="10"/>
  <c r="R34" i="9"/>
  <c r="R38" i="9" s="1"/>
  <c r="T31" i="10"/>
  <c r="AF34" i="9"/>
  <c r="AF38" i="9" s="1"/>
  <c r="G31" i="10"/>
  <c r="S34" i="9"/>
  <c r="S38" i="9" s="1"/>
  <c r="U31" i="10"/>
  <c r="AG34" i="9"/>
  <c r="AG38" i="9" s="1"/>
  <c r="H31" i="10"/>
  <c r="T34" i="9"/>
  <c r="T38" i="9" s="1"/>
  <c r="V31" i="10"/>
  <c r="AH34" i="9"/>
  <c r="I31" i="10"/>
  <c r="U34" i="9"/>
  <c r="U38" i="9" s="1"/>
  <c r="K31" i="10"/>
  <c r="W34" i="9"/>
  <c r="W38" i="9" s="1"/>
  <c r="L31" i="10"/>
  <c r="X34" i="9"/>
  <c r="X38" i="9" s="1"/>
  <c r="I59" i="4"/>
  <c r="H59" i="4"/>
  <c r="V59" i="6"/>
  <c r="H59" i="6"/>
  <c r="N59" i="5"/>
  <c r="L59" i="5"/>
  <c r="M59" i="5"/>
  <c r="K59" i="5"/>
  <c r="P59" i="5"/>
  <c r="Q59" i="5"/>
  <c r="B59" i="5"/>
  <c r="C59" i="5"/>
  <c r="H59" i="5"/>
  <c r="V59" i="5"/>
  <c r="L59" i="4"/>
  <c r="M59" i="4"/>
  <c r="J59" i="4"/>
  <c r="N59" i="4"/>
  <c r="K59" i="4"/>
  <c r="O59" i="4"/>
  <c r="B59" i="4"/>
  <c r="P59" i="4"/>
  <c r="E59" i="4"/>
  <c r="T59" i="6"/>
  <c r="B59" i="6"/>
  <c r="P59" i="6"/>
  <c r="C59" i="6"/>
  <c r="Q59" i="6"/>
  <c r="D59" i="6"/>
  <c r="R59" i="6"/>
  <c r="I59" i="6"/>
  <c r="J59" i="6"/>
  <c r="N59" i="6"/>
  <c r="D59" i="5"/>
  <c r="S59" i="5"/>
  <c r="T59" i="5"/>
  <c r="R59" i="5"/>
  <c r="E59" i="5"/>
  <c r="F59" i="5"/>
  <c r="G59" i="5"/>
  <c r="I59" i="5"/>
  <c r="U59" i="5"/>
  <c r="J59" i="5"/>
  <c r="O59" i="5"/>
  <c r="U59" i="6"/>
  <c r="K59" i="6"/>
  <c r="M59" i="6"/>
  <c r="L59" i="6"/>
  <c r="O59" i="6"/>
  <c r="AI35" i="9" l="1"/>
  <c r="AH38" i="9"/>
</calcChain>
</file>

<file path=xl/sharedStrings.xml><?xml version="1.0" encoding="utf-8"?>
<sst xmlns="http://schemas.openxmlformats.org/spreadsheetml/2006/main" count="694" uniqueCount="68">
  <si>
    <t>Coûts moyens par personne protégée pour les soins de ville en 2010</t>
  </si>
  <si>
    <t>Ticket Modérateur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</si>
  <si>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</si>
  <si>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</si>
  <si>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</si>
  <si>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</si>
  <si>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</si>
  <si>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</si>
  <si>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</si>
  <si>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</si>
  <si>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</si>
  <si>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</si>
  <si>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</si>
  <si>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</si>
  <si>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</si>
  <si>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</si>
  <si>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</si>
  <si>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75-79 ans</t>
  </si>
  <si>
    <t>80-84 ans</t>
  </si>
  <si>
    <t>85-89 ans</t>
  </si>
  <si>
    <t>90-94 ans</t>
  </si>
  <si>
    <t>95 et plus</t>
  </si>
  <si>
    <t>Ensemble</t>
  </si>
  <si>
    <t>Pharmacie à 65%</t>
  </si>
  <si>
    <t>Pharmacie à 30%</t>
  </si>
  <si>
    <t>Pharmacie à 15%</t>
  </si>
  <si>
    <t>COVID Pharmacie</t>
  </si>
  <si>
    <t>Honoraires ordonnances Pharmacie</t>
  </si>
  <si>
    <t>Honoraires soins Pharmacie</t>
  </si>
  <si>
    <t>Omnipraticiens</t>
  </si>
  <si>
    <t>Spécialistes</t>
  </si>
  <si>
    <t>Sages-femmes</t>
  </si>
  <si>
    <t>Infirmiers</t>
  </si>
  <si>
    <t>Masseurs kinésithérapeutes</t>
  </si>
  <si>
    <t>Orthophonistes</t>
  </si>
  <si>
    <t>Orthoptistes</t>
  </si>
  <si>
    <t>Pédicures/Podologues</t>
  </si>
  <si>
    <t>Psychologues</t>
  </si>
  <si>
    <t>Optique RAC 0</t>
  </si>
  <si>
    <t>Optique NON RAC 0</t>
  </si>
  <si>
    <t>Audiologie RAC 0</t>
  </si>
  <si>
    <t>Audiologie NON RAC 0</t>
  </si>
  <si>
    <t>Dispositifs médicaux hors optique et audio</t>
  </si>
  <si>
    <t>Biologie</t>
  </si>
  <si>
    <t>Transports</t>
  </si>
  <si>
    <t>Cures</t>
  </si>
  <si>
    <t>Soins dentaires</t>
  </si>
  <si>
    <t>Dentaire RAC 0</t>
  </si>
  <si>
    <t>Dentaire NON RAC 0</t>
  </si>
  <si>
    <t>Total</t>
  </si>
  <si>
    <t>Dépassement facturé</t>
  </si>
  <si>
    <t>Reste à charge après AMO</t>
  </si>
  <si>
    <t>Dépassements panier RAC 0</t>
  </si>
  <si>
    <t>Autres dépassements</t>
  </si>
  <si>
    <t>Coûts moyens par personne protégée pour les soins de ville en 2015</t>
  </si>
  <si>
    <t>Coûts moyens par personne protégée pour les soins de ville en 2020</t>
  </si>
  <si>
    <t>Pharmacie</t>
  </si>
  <si>
    <t>Médecins</t>
  </si>
  <si>
    <t>Auxiliaires</t>
  </si>
  <si>
    <t>Optique</t>
  </si>
  <si>
    <t>Audio</t>
  </si>
  <si>
    <t>Autres DM</t>
  </si>
  <si>
    <t>Dentaire</t>
  </si>
  <si>
    <t>Autres</t>
  </si>
  <si>
    <t>Verif</t>
  </si>
  <si>
    <t>Coûts moyens par personne protégée pour les soins de ville en 2025</t>
  </si>
  <si>
    <t>RAC 0 sur LCD fauteuils roulants et prothèses capillaires</t>
  </si>
  <si>
    <t>Autres : cures, biologie et transports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</si>
</sst>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0.0%"/>
    <numFmt numFmtId="166" formatCode="_-* #,##0.0\ &quot;€&quot;_-;\-* #,##0.0\ &quot;€&quot;_-;_-* &quot;-&quot;??\ &quot;€&quot;_-;_-@_-"/>
    <numFmt numFmtId="167" formatCode="_-* #,##0.000000\ &quot;€&quot;_-;\-* #,##0.000000\ &quot;€&quot;_-;_-* &quot;-&quot;??\ &quot;€&quot;_-;_-@_-"/>
    <numFmt numFmtId="168" formatCode="_-* #,##0.0\ &quot;€&quot;_-;\-* #,##0.0\ &quot;€&quot;_-;_-* &quot;-&quot;?\ &quot;€&quot;_-;_-@_-"/>
    <numFmt numFmtId="169" formatCode="_-* #,##0.0000\ &quot;€&quot;_-;\-* #,##0.0000\ &quot;€&quot;_-;_-* &quot;-&quot;?\ &quot;€&quot;_-;_-@_-"/>
  </numFmts>
  <fonts count="15" x14ac:knownFonts="1">
    <font>
      <sz val="11"/>
      <color theme="1"/>
      <name val="Aptos"/>
      <family val="2"/>
      <scheme val="minor"/>
    </font>
    <font>
      <b/>
      <sz val="11"/>
      <color rgb="FF000000"/>
      <name val="Arial"/>
      <family val="2"/>
    </font>
    <font>
      <sz val="11"/>
      <color theme="1"/>
      <name val="Aptos"/>
      <family val="2"/>
      <scheme val="minor"/>
    </font>
    <font>
      <b/>
      <sz val="11"/>
      <color theme="1"/>
      <name val="Arial"/>
      <family val="2"/>
    </font>
    <font>
      <b/>
      <sz val="11"/>
      <color rgb="FF333333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333333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28"/>
      <color rgb="FFFF0000"/>
      <name val="Arial"/>
      <family val="2"/>
    </font>
    <font>
      <sz val="9"/>
      <color theme="1"/>
      <name val="Arial"/>
    </font>
    <font>
      <b/>
      <sz val="20"/>
      <color rgb="FFFF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E49EDD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5" fillId="0" borderId="0"/>
  </cellStyleXfs>
  <cellXfs count="81">
    <xf numFmtId="0" fontId="0" fillId="0" borderId="0" xfId="0"/>
    <xf numFmtId="0" fontId="1" fillId="3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3" fillId="5" borderId="1" xfId="3" applyFont="1" applyFill="1" applyBorder="1"/>
    <xf numFmtId="0" fontId="4" fillId="6" borderId="1" xfId="0" applyFont="1" applyFill="1" applyBorder="1"/>
    <xf numFmtId="0" fontId="3" fillId="0" borderId="1" xfId="0" applyFont="1" applyBorder="1"/>
    <xf numFmtId="0" fontId="3" fillId="0" borderId="1" xfId="3" applyFont="1" applyBorder="1"/>
    <xf numFmtId="0" fontId="3" fillId="8" borderId="1" xfId="3" applyFont="1" applyFill="1" applyBorder="1"/>
    <xf numFmtId="0" fontId="3" fillId="5" borderId="5" xfId="3" applyFont="1" applyFill="1" applyBorder="1"/>
    <xf numFmtId="0" fontId="4" fillId="6" borderId="5" xfId="0" applyFont="1" applyFill="1" applyBorder="1"/>
    <xf numFmtId="0" fontId="3" fillId="0" borderId="5" xfId="0" applyFont="1" applyBorder="1"/>
    <xf numFmtId="0" fontId="3" fillId="0" borderId="5" xfId="3" applyFont="1" applyBorder="1"/>
    <xf numFmtId="0" fontId="3" fillId="8" borderId="5" xfId="3" applyFont="1" applyFill="1" applyBorder="1"/>
    <xf numFmtId="0" fontId="6" fillId="0" borderId="0" xfId="0" applyFont="1"/>
    <xf numFmtId="0" fontId="6" fillId="0" borderId="1" xfId="0" applyFont="1" applyBorder="1"/>
    <xf numFmtId="0" fontId="6" fillId="0" borderId="2" xfId="0" applyFont="1" applyBorder="1"/>
    <xf numFmtId="44" fontId="6" fillId="0" borderId="5" xfId="1" applyFont="1" applyBorder="1"/>
    <xf numFmtId="44" fontId="7" fillId="6" borderId="5" xfId="1" applyFont="1" applyFill="1" applyBorder="1" applyAlignment="1"/>
    <xf numFmtId="44" fontId="8" fillId="0" borderId="5" xfId="1" applyFont="1" applyBorder="1"/>
    <xf numFmtId="3" fontId="6" fillId="0" borderId="0" xfId="0" applyNumberFormat="1" applyFont="1"/>
    <xf numFmtId="164" fontId="6" fillId="0" borderId="0" xfId="0" applyNumberFormat="1" applyFont="1"/>
    <xf numFmtId="44" fontId="7" fillId="6" borderId="5" xfId="1" applyFont="1" applyFill="1" applyBorder="1" applyAlignment="1">
      <alignment horizontal="right"/>
    </xf>
    <xf numFmtId="44" fontId="6" fillId="0" borderId="0" xfId="0" applyNumberFormat="1" applyFont="1"/>
    <xf numFmtId="6" fontId="6" fillId="0" borderId="0" xfId="0" applyNumberFormat="1" applyFont="1"/>
    <xf numFmtId="0" fontId="3" fillId="0" borderId="0" xfId="3" applyFont="1"/>
    <xf numFmtId="165" fontId="6" fillId="0" borderId="0" xfId="2" applyNumberFormat="1" applyFont="1" applyBorder="1"/>
    <xf numFmtId="44" fontId="6" fillId="0" borderId="0" xfId="1" applyFont="1" applyBorder="1"/>
    <xf numFmtId="0" fontId="3" fillId="9" borderId="2" xfId="3" applyFont="1" applyFill="1" applyBorder="1"/>
    <xf numFmtId="44" fontId="6" fillId="0" borderId="1" xfId="1" applyFont="1" applyBorder="1"/>
    <xf numFmtId="165" fontId="6" fillId="0" borderId="0" xfId="0" applyNumberFormat="1" applyFont="1"/>
    <xf numFmtId="0" fontId="3" fillId="0" borderId="4" xfId="3" applyFont="1" applyBorder="1"/>
    <xf numFmtId="0" fontId="8" fillId="0" borderId="0" xfId="0" applyFont="1"/>
    <xf numFmtId="0" fontId="8" fillId="0" borderId="1" xfId="0" applyFont="1" applyBorder="1"/>
    <xf numFmtId="0" fontId="1" fillId="2" borderId="1" xfId="0" applyFont="1" applyFill="1" applyBorder="1"/>
    <xf numFmtId="0" fontId="1" fillId="0" borderId="4" xfId="0" applyFont="1" applyBorder="1"/>
    <xf numFmtId="44" fontId="8" fillId="0" borderId="1" xfId="1" applyFont="1" applyBorder="1"/>
    <xf numFmtId="44" fontId="7" fillId="6" borderId="1" xfId="1" applyFont="1" applyFill="1" applyBorder="1"/>
    <xf numFmtId="44" fontId="7" fillId="6" borderId="6" xfId="1" applyFont="1" applyFill="1" applyBorder="1" applyAlignment="1">
      <alignment horizontal="right"/>
    </xf>
    <xf numFmtId="44" fontId="3" fillId="0" borderId="1" xfId="1" applyFont="1" applyBorder="1"/>
    <xf numFmtId="3" fontId="9" fillId="0" borderId="0" xfId="4" applyNumberFormat="1" applyFont="1" applyAlignment="1">
      <alignment vertical="center" wrapText="1"/>
    </xf>
    <xf numFmtId="44" fontId="11" fillId="0" borderId="1" xfId="1" applyFont="1" applyBorder="1"/>
    <xf numFmtId="0" fontId="6" fillId="0" borderId="5" xfId="3" applyFont="1" applyBorder="1"/>
    <xf numFmtId="0" fontId="6" fillId="7" borderId="5" xfId="3" applyFont="1" applyFill="1" applyBorder="1"/>
    <xf numFmtId="44" fontId="3" fillId="0" borderId="5" xfId="1" applyFont="1" applyBorder="1"/>
    <xf numFmtId="164" fontId="3" fillId="0" borderId="0" xfId="0" applyNumberFormat="1" applyFont="1"/>
    <xf numFmtId="0" fontId="3" fillId="0" borderId="0" xfId="0" applyFont="1"/>
    <xf numFmtId="0" fontId="3" fillId="0" borderId="2" xfId="0" applyFont="1" applyBorder="1"/>
    <xf numFmtId="6" fontId="3" fillId="0" borderId="0" xfId="0" applyNumberFormat="1" applyFont="1"/>
    <xf numFmtId="0" fontId="6" fillId="0" borderId="2" xfId="3" applyFont="1" applyBorder="1"/>
    <xf numFmtId="0" fontId="6" fillId="7" borderId="2" xfId="3" applyFont="1" applyFill="1" applyBorder="1"/>
    <xf numFmtId="0" fontId="6" fillId="0" borderId="3" xfId="3" applyFont="1" applyBorder="1"/>
    <xf numFmtId="0" fontId="6" fillId="0" borderId="1" xfId="3" applyFont="1" applyBorder="1"/>
    <xf numFmtId="0" fontId="6" fillId="7" borderId="1" xfId="3" applyFont="1" applyFill="1" applyBorder="1"/>
    <xf numFmtId="0" fontId="8" fillId="0" borderId="2" xfId="0" applyFont="1" applyBorder="1"/>
    <xf numFmtId="0" fontId="8" fillId="0" borderId="3" xfId="0" applyFont="1" applyBorder="1"/>
    <xf numFmtId="9" fontId="0" fillId="0" borderId="0" xfId="2" applyFont="1"/>
    <xf numFmtId="9" fontId="8" fillId="0" borderId="0" xfId="2" applyFont="1"/>
    <xf numFmtId="44" fontId="3" fillId="0" borderId="1" xfId="1" applyFont="1" applyBorder="1" applyAlignment="1">
      <alignment horizontal="center"/>
    </xf>
    <xf numFmtId="166" fontId="13" fillId="0" borderId="1" xfId="1" applyNumberFormat="1" applyFont="1" applyFill="1" applyBorder="1"/>
    <xf numFmtId="167" fontId="13" fillId="0" borderId="1" xfId="1" applyNumberFormat="1" applyFont="1" applyFill="1" applyBorder="1"/>
    <xf numFmtId="166" fontId="14" fillId="0" borderId="1" xfId="1" applyNumberFormat="1" applyFont="1" applyFill="1" applyBorder="1"/>
    <xf numFmtId="44" fontId="13" fillId="0" borderId="1" xfId="1" applyFont="1" applyFill="1" applyBorder="1"/>
    <xf numFmtId="166" fontId="14" fillId="0" borderId="1" xfId="1" applyNumberFormat="1" applyFont="1" applyBorder="1"/>
    <xf numFmtId="168" fontId="6" fillId="0" borderId="0" xfId="0" applyNumberFormat="1" applyFont="1"/>
    <xf numFmtId="169" fontId="6" fillId="0" borderId="0" xfId="0" applyNumberFormat="1" applyFont="1"/>
    <xf numFmtId="49" fontId="3" fillId="0" borderId="1" xfId="0" applyNumberFormat="1" applyFont="1" applyBorder="1" applyAlignment="1">
      <alignment horizontal="center"/>
    </xf>
    <xf numFmtId="9" fontId="6" fillId="0" borderId="0" xfId="2" applyFont="1"/>
    <xf numFmtId="0" fontId="6" fillId="0" borderId="10" xfId="3" applyFont="1" applyBorder="1"/>
    <xf numFmtId="9" fontId="3" fillId="0" borderId="0" xfId="2" applyFont="1"/>
    <xf numFmtId="9" fontId="6" fillId="0" borderId="0" xfId="2" applyFont="1" applyBorder="1"/>
    <xf numFmtId="164" fontId="0" fillId="0" borderId="0" xfId="0" applyNumberFormat="1"/>
    <xf numFmtId="44" fontId="0" fillId="0" borderId="0" xfId="1" applyFont="1" applyFill="1"/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</cellXfs>
  <cellStyles count="5">
    <cellStyle name="Monétaire" xfId="1" builtinId="4"/>
    <cellStyle name="Motif" xfId="4" xr:uid="{1C1316FF-D588-4CEC-A283-FE6B4F5B1D53}"/>
    <cellStyle name="Normal" xfId="0" builtinId="0"/>
    <cellStyle name="Normal 2 2" xfId="3" xr:uid="{E04FA36D-87CE-4553-95FF-17D2437E1BD2}"/>
    <cellStyle name="Pourcentag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Ticket modérateur par personne protégée selon l'âge de 2010 à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4119299408991845E-2"/>
          <c:y val="9.7556133914191837E-2"/>
          <c:w val="0.85331509274235307"/>
          <c:h val="0.72564982322630178"/>
        </c:manualLayout>
      </c:layout>
      <c:lineChart>
        <c:grouping val="standard"/>
        <c:varyColors val="0"/>
        <c:ser>
          <c:idx val="3"/>
          <c:order val="0"/>
          <c:tx>
            <c:v>2025</c:v>
          </c:tx>
          <c:spPr>
            <a:ln w="317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'2025'!$B$56:$V$56</c15:sqref>
                  </c15:fullRef>
                </c:ext>
              </c:extLst>
              <c:f>'2025'!$B$56:$T$56</c:f>
              <c:strCache>
                <c:ptCount val="19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'2025'!$B$57:$V$57</c15:sqref>
                  </c15:fullRef>
                </c:ext>
              </c:extLst>
              <c:f>'2025'!$B$57:$T$57</c:f>
              <c:numCache>
                <c:formatCode>_-* #\ ##0.0\ "€"_-;\-* #\ ##0.0\ "€"_-;_-* "-"??\ "€"_-;_-@_-</c:formatCode>
                <c:ptCount val="19"/>
                <c:pt idx="0">
                  <c:v>209.60729734951903</c:v>
                </c:pt>
                <c:pt idx="1">
                  <c:v>164.89975220486738</c:v>
                </c:pt>
                <c:pt idx="2">
                  <c:v>157.63839873827229</c:v>
                </c:pt>
                <c:pt idx="3">
                  <c:v>149.95699375305853</c:v>
                </c:pt>
                <c:pt idx="4">
                  <c:v>162.29027196641073</c:v>
                </c:pt>
                <c:pt idx="5">
                  <c:v>199.72954329832226</c:v>
                </c:pt>
                <c:pt idx="6">
                  <c:v>213.79735818719354</c:v>
                </c:pt>
                <c:pt idx="7">
                  <c:v>220.82758405498799</c:v>
                </c:pt>
                <c:pt idx="8">
                  <c:v>226.56595842004469</c:v>
                </c:pt>
                <c:pt idx="9">
                  <c:v>249.01529609754041</c:v>
                </c:pt>
                <c:pt idx="10">
                  <c:v>262.05923123699773</c:v>
                </c:pt>
                <c:pt idx="11">
                  <c:v>279.28348533178632</c:v>
                </c:pt>
                <c:pt idx="12">
                  <c:v>276.95690230715121</c:v>
                </c:pt>
                <c:pt idx="13">
                  <c:v>316.86506847553238</c:v>
                </c:pt>
                <c:pt idx="14">
                  <c:v>354.03561354316849</c:v>
                </c:pt>
                <c:pt idx="15">
                  <c:v>416.27587264182995</c:v>
                </c:pt>
                <c:pt idx="16">
                  <c:v>454.4586023928386</c:v>
                </c:pt>
                <c:pt idx="17">
                  <c:v>500.96349979078877</c:v>
                </c:pt>
                <c:pt idx="18">
                  <c:v>605.9248669718412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EB-4511-97B2-BD30C0537E2B}"/>
            </c:ext>
          </c:extLst>
        </c:ser>
        <c:ser>
          <c:idx val="1"/>
          <c:order val="1"/>
          <c:tx>
            <c:v>2010</c:v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'2025'!$B$56:$V$56</c15:sqref>
                  </c15:fullRef>
                </c:ext>
              </c:extLst>
              <c:f>'2025'!$B$56:$T$56</c:f>
              <c:strCache>
                <c:ptCount val="19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'2010'!$B$56:$V$56</c15:sqref>
                  </c15:fullRef>
                </c:ext>
              </c:extLst>
              <c:f>'2010'!$B$56:$T$56</c:f>
              <c:numCache>
                <c:formatCode>_("€"* #,##0.00_);_("€"* \(#,##0.00\);_("€"* "-"??_);_(@_)</c:formatCode>
                <c:ptCount val="19"/>
                <c:pt idx="0">
                  <c:v>152.24880461832475</c:v>
                </c:pt>
                <c:pt idx="1">
                  <c:v>111.08500234243095</c:v>
                </c:pt>
                <c:pt idx="2">
                  <c:v>103.84374712338031</c:v>
                </c:pt>
                <c:pt idx="3">
                  <c:v>109.30071140105308</c:v>
                </c:pt>
                <c:pt idx="4">
                  <c:v>111.42803442462285</c:v>
                </c:pt>
                <c:pt idx="5">
                  <c:v>141.82706304993565</c:v>
                </c:pt>
                <c:pt idx="6">
                  <c:v>162.15067580413194</c:v>
                </c:pt>
                <c:pt idx="7">
                  <c:v>169.39729199766498</c:v>
                </c:pt>
                <c:pt idx="8">
                  <c:v>182.53529258888139</c:v>
                </c:pt>
                <c:pt idx="9">
                  <c:v>203.83849442743673</c:v>
                </c:pt>
                <c:pt idx="10">
                  <c:v>233.7344183894632</c:v>
                </c:pt>
                <c:pt idx="11">
                  <c:v>261.17682994096185</c:v>
                </c:pt>
                <c:pt idx="12">
                  <c:v>298.42916155677733</c:v>
                </c:pt>
                <c:pt idx="13">
                  <c:v>341.8962849910348</c:v>
                </c:pt>
                <c:pt idx="14">
                  <c:v>373.15474160427436</c:v>
                </c:pt>
                <c:pt idx="15">
                  <c:v>402.13348170739687</c:v>
                </c:pt>
                <c:pt idx="16">
                  <c:v>431.33425868710196</c:v>
                </c:pt>
                <c:pt idx="17">
                  <c:v>459.42475728700725</c:v>
                </c:pt>
                <c:pt idx="18">
                  <c:v>650.44798020149994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B-4511-97B2-BD30C0537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1073672"/>
        <c:axId val="1001075720"/>
      </c:lineChart>
      <c:catAx>
        <c:axId val="1001073672"/>
        <c:scaling>
          <c:orientation val="minMax"/>
        </c:scaling>
        <c:delete val="0"/>
        <c:axPos val="b"/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16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01075720"/>
        <c:crosses val="autoZero"/>
        <c:auto val="1"/>
        <c:lblAlgn val="ctr"/>
        <c:lblOffset val="100"/>
        <c:noMultiLvlLbl val="0"/>
      </c:catAx>
      <c:valAx>
        <c:axId val="1001075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01073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9148408661680224"/>
          <c:y val="0.37163165848344709"/>
          <c:w val="8.4437420021339513E-2"/>
          <c:h val="0.132513405750164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chemeClr val="tx1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Dentaire</a:t>
            </a:r>
          </a:p>
        </c:rich>
      </c:tx>
      <c:layout>
        <c:manualLayout>
          <c:xMode val="edge"/>
          <c:yMode val="edge"/>
          <c:x val="0.43749990930207483"/>
          <c:y val="3.67063492063492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'RAC par PP par poste'!$M$26</c:f>
              <c:strCache>
                <c:ptCount val="1"/>
                <c:pt idx="0">
                  <c:v>2010</c:v>
                </c:pt>
              </c:strCache>
            </c:strRef>
          </c:tx>
          <c:spPr>
            <a:ln w="28575" cap="rnd">
              <a:solidFill>
                <a:srgbClr val="163CD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'RAC par PP par poste'!$N$1:$AH$1</c15:sqref>
                  </c15:fullRef>
                </c:ext>
              </c:extLst>
              <c:f>'RAC par PP par poste'!$N$1:$AF$1</c:f>
              <c:strCache>
                <c:ptCount val="19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'RAC par PP par poste'!$N$26:$AH$26</c15:sqref>
                  </c15:fullRef>
                </c:ext>
              </c:extLst>
              <c:f>'RAC par PP par poste'!$N$26:$AF$26</c:f>
              <c:numCache>
                <c:formatCode>_-* #\ ##0\ "€"_-;\-* #\ ##0\ "€"_-;_-* "-"??\ "€"_-;_-@_-</c:formatCode>
                <c:ptCount val="19"/>
                <c:pt idx="0">
                  <c:v>0.75728552012105776</c:v>
                </c:pt>
                <c:pt idx="1">
                  <c:v>23.549927676460193</c:v>
                </c:pt>
                <c:pt idx="2">
                  <c:v>145.73937981982206</c:v>
                </c:pt>
                <c:pt idx="3">
                  <c:v>62.738743872964761</c:v>
                </c:pt>
                <c:pt idx="4">
                  <c:v>25.794374268223834</c:v>
                </c:pt>
                <c:pt idx="5">
                  <c:v>50.832992834976196</c:v>
                </c:pt>
                <c:pt idx="6">
                  <c:v>74.713575557792268</c:v>
                </c:pt>
                <c:pt idx="7">
                  <c:v>91.613891067667609</c:v>
                </c:pt>
                <c:pt idx="8">
                  <c:v>106.34432827846052</c:v>
                </c:pt>
                <c:pt idx="9">
                  <c:v>118.46500500701859</c:v>
                </c:pt>
                <c:pt idx="10">
                  <c:v>130.9628041581901</c:v>
                </c:pt>
                <c:pt idx="11">
                  <c:v>139.525254670366</c:v>
                </c:pt>
                <c:pt idx="12">
                  <c:v>139.01162777536149</c:v>
                </c:pt>
                <c:pt idx="13">
                  <c:v>141.66828026482571</c:v>
                </c:pt>
                <c:pt idx="14">
                  <c:v>136.6505725350689</c:v>
                </c:pt>
                <c:pt idx="15">
                  <c:v>127.99922099351804</c:v>
                </c:pt>
                <c:pt idx="16">
                  <c:v>111.82696046275669</c:v>
                </c:pt>
                <c:pt idx="17">
                  <c:v>91.207705879023933</c:v>
                </c:pt>
                <c:pt idx="18">
                  <c:v>88.631652766759856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5-480C-BADA-2306F7ABA613}"/>
            </c:ext>
          </c:extLst>
        </c:ser>
        <c:ser>
          <c:idx val="1"/>
          <c:order val="1"/>
          <c:tx>
            <c:strRef>
              <c:f>'RAC par PP par poste'!$M$27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rgbClr val="FF009A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'RAC par PP par poste'!$N$1:$AH$1</c15:sqref>
                  </c15:fullRef>
                </c:ext>
              </c:extLst>
              <c:f>'RAC par PP par poste'!$N$1:$AF$1</c:f>
              <c:strCache>
                <c:ptCount val="19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'RAC par PP par poste'!$N$27:$AH$27</c15:sqref>
                  </c15:fullRef>
                </c:ext>
              </c:extLst>
              <c:f>'RAC par PP par poste'!$N$27:$AF$27</c:f>
              <c:numCache>
                <c:formatCode>_-* #\ ##0\ "€"_-;\-* #\ ##0\ "€"_-;_-* "-"??\ "€"_-;_-@_-</c:formatCode>
                <c:ptCount val="19"/>
                <c:pt idx="0">
                  <c:v>5.5160376073949102</c:v>
                </c:pt>
                <c:pt idx="1">
                  <c:v>73.442627650159224</c:v>
                </c:pt>
                <c:pt idx="2">
                  <c:v>288.29068572105996</c:v>
                </c:pt>
                <c:pt idx="3">
                  <c:v>175.06026470763243</c:v>
                </c:pt>
                <c:pt idx="4">
                  <c:v>48.573347617458658</c:v>
                </c:pt>
                <c:pt idx="5">
                  <c:v>66.876892232654328</c:v>
                </c:pt>
                <c:pt idx="6">
                  <c:v>81.628797905127215</c:v>
                </c:pt>
                <c:pt idx="7">
                  <c:v>95.539124717535032</c:v>
                </c:pt>
                <c:pt idx="8">
                  <c:v>113.06244527152526</c:v>
                </c:pt>
                <c:pt idx="9">
                  <c:v>137.96256356751923</c:v>
                </c:pt>
                <c:pt idx="10">
                  <c:v>164.80731022956763</c:v>
                </c:pt>
                <c:pt idx="11">
                  <c:v>194.47693657821523</c:v>
                </c:pt>
                <c:pt idx="12">
                  <c:v>198.87588760372955</c:v>
                </c:pt>
                <c:pt idx="13">
                  <c:v>200.50670160292722</c:v>
                </c:pt>
                <c:pt idx="14">
                  <c:v>198.87779022370623</c:v>
                </c:pt>
                <c:pt idx="15">
                  <c:v>210.41565006058681</c:v>
                </c:pt>
                <c:pt idx="16">
                  <c:v>208.31117053379805</c:v>
                </c:pt>
                <c:pt idx="17">
                  <c:v>181.57119258449575</c:v>
                </c:pt>
                <c:pt idx="18">
                  <c:v>141.58173536823395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25-480C-BADA-2306F7ABA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9687560"/>
        <c:axId val="1809689608"/>
      </c:lineChart>
      <c:catAx>
        <c:axId val="1809687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09689608"/>
        <c:crosses val="autoZero"/>
        <c:auto val="1"/>
        <c:lblAlgn val="ctr"/>
        <c:lblOffset val="100"/>
        <c:noMultiLvlLbl val="0"/>
      </c:catAx>
      <c:valAx>
        <c:axId val="1809689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09687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Autres</a:t>
            </a:r>
          </a:p>
        </c:rich>
      </c:tx>
      <c:layout>
        <c:manualLayout>
          <c:xMode val="edge"/>
          <c:yMode val="edge"/>
          <c:x val="0.43749990930207483"/>
          <c:y val="3.67063492063492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'RAC par PP par poste'!$M$30</c:f>
              <c:strCache>
                <c:ptCount val="1"/>
                <c:pt idx="0">
                  <c:v>2010</c:v>
                </c:pt>
              </c:strCache>
            </c:strRef>
          </c:tx>
          <c:spPr>
            <a:ln w="28575" cap="rnd">
              <a:solidFill>
                <a:srgbClr val="163CD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'RAC par PP par poste'!$N$1:$AH$1</c15:sqref>
                  </c15:fullRef>
                </c:ext>
              </c:extLst>
              <c:f>'RAC par PP par poste'!$N$1:$AF$1</c:f>
              <c:strCache>
                <c:ptCount val="19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'RAC par PP par poste'!$N$30:$AH$30</c15:sqref>
                  </c15:fullRef>
                </c:ext>
              </c:extLst>
              <c:f>'RAC par PP par poste'!$N$30:$AF$30</c:f>
              <c:numCache>
                <c:formatCode>_-* #\ ##0\ "€"_-;\-* #\ ##0\ "€"_-;_-* "-"??\ "€"_-;_-@_-</c:formatCode>
                <c:ptCount val="19"/>
                <c:pt idx="0">
                  <c:v>6.9226183238309531</c:v>
                </c:pt>
                <c:pt idx="1">
                  <c:v>6.3229735598521311</c:v>
                </c:pt>
                <c:pt idx="2">
                  <c:v>6.1468148916586758</c:v>
                </c:pt>
                <c:pt idx="3">
                  <c:v>10.446101097848898</c:v>
                </c:pt>
                <c:pt idx="4">
                  <c:v>14.977095221736654</c:v>
                </c:pt>
                <c:pt idx="5">
                  <c:v>20.496012960258074</c:v>
                </c:pt>
                <c:pt idx="6">
                  <c:v>21.37881910128187</c:v>
                </c:pt>
                <c:pt idx="7">
                  <c:v>19.00698179664586</c:v>
                </c:pt>
                <c:pt idx="8">
                  <c:v>18.259774444745826</c:v>
                </c:pt>
                <c:pt idx="9">
                  <c:v>20.176962299866183</c:v>
                </c:pt>
                <c:pt idx="10">
                  <c:v>23.741935661729485</c:v>
                </c:pt>
                <c:pt idx="11">
                  <c:v>26.040569422734599</c:v>
                </c:pt>
                <c:pt idx="12">
                  <c:v>30.878800925679762</c:v>
                </c:pt>
                <c:pt idx="13">
                  <c:v>35.776909693689468</c:v>
                </c:pt>
                <c:pt idx="14">
                  <c:v>37.736614850352375</c:v>
                </c:pt>
                <c:pt idx="15">
                  <c:v>38.166194357341844</c:v>
                </c:pt>
                <c:pt idx="16">
                  <c:v>37.950923913797972</c:v>
                </c:pt>
                <c:pt idx="17">
                  <c:v>37.928240847727345</c:v>
                </c:pt>
                <c:pt idx="18">
                  <c:v>53.772136795598371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1A-4B02-B659-C19498891B52}"/>
            </c:ext>
          </c:extLst>
        </c:ser>
        <c:ser>
          <c:idx val="1"/>
          <c:order val="1"/>
          <c:tx>
            <c:strRef>
              <c:f>'RAC par PP par poste'!$M$31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rgbClr val="FF009A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'RAC par PP par poste'!$N$1:$AH$1</c15:sqref>
                  </c15:fullRef>
                </c:ext>
              </c:extLst>
              <c:f>'RAC par PP par poste'!$N$1:$AF$1</c:f>
              <c:strCache>
                <c:ptCount val="19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'RAC par PP par poste'!$N$31:$AH$31</c15:sqref>
                  </c15:fullRef>
                </c:ext>
              </c:extLst>
              <c:f>'RAC par PP par poste'!$N$31:$AF$31</c:f>
              <c:numCache>
                <c:formatCode>_-* #\ ##0\ "€"_-;\-* #\ ##0\ "€"_-;_-* "-"??\ "€"_-;_-@_-</c:formatCode>
                <c:ptCount val="19"/>
                <c:pt idx="0">
                  <c:v>5.63922532690263</c:v>
                </c:pt>
                <c:pt idx="1">
                  <c:v>6.9893960316375097</c:v>
                </c:pt>
                <c:pt idx="2">
                  <c:v>6.9456242190492548</c:v>
                </c:pt>
                <c:pt idx="3">
                  <c:v>11.693029439125567</c:v>
                </c:pt>
                <c:pt idx="4">
                  <c:v>17.398922227768217</c:v>
                </c:pt>
                <c:pt idx="5">
                  <c:v>25.052048509714577</c:v>
                </c:pt>
                <c:pt idx="6">
                  <c:v>27.469296007542201</c:v>
                </c:pt>
                <c:pt idx="7">
                  <c:v>24.792793469690711</c:v>
                </c:pt>
                <c:pt idx="8">
                  <c:v>21.358178977248624</c:v>
                </c:pt>
                <c:pt idx="9">
                  <c:v>21.240076370916341</c:v>
                </c:pt>
                <c:pt idx="10">
                  <c:v>22.194238243332059</c:v>
                </c:pt>
                <c:pt idx="11">
                  <c:v>23.521726329895809</c:v>
                </c:pt>
                <c:pt idx="12">
                  <c:v>24.775591440817522</c:v>
                </c:pt>
                <c:pt idx="13">
                  <c:v>30.166356364039689</c:v>
                </c:pt>
                <c:pt idx="14">
                  <c:v>34.352919604336726</c:v>
                </c:pt>
                <c:pt idx="15">
                  <c:v>39.777202797705215</c:v>
                </c:pt>
                <c:pt idx="16">
                  <c:v>40.204897350385998</c:v>
                </c:pt>
                <c:pt idx="17">
                  <c:v>40.850366899356239</c:v>
                </c:pt>
                <c:pt idx="18">
                  <c:v>46.33612006642425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1A-4B02-B659-C19498891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9687560"/>
        <c:axId val="1809689608"/>
      </c:lineChart>
      <c:catAx>
        <c:axId val="1809687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09689608"/>
        <c:crosses val="autoZero"/>
        <c:auto val="1"/>
        <c:lblAlgn val="ctr"/>
        <c:lblOffset val="100"/>
        <c:noMultiLvlLbl val="0"/>
      </c:catAx>
      <c:valAx>
        <c:axId val="1809689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09687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</a:t>
            </a:r>
          </a:p>
        </c:rich>
      </c:tx>
      <c:layout>
        <c:manualLayout>
          <c:xMode val="edge"/>
          <c:yMode val="edge"/>
          <c:x val="0.43749990930207483"/>
          <c:y val="3.67063492063492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'RAC par PP par poste'!$M$34</c:f>
              <c:strCache>
                <c:ptCount val="1"/>
                <c:pt idx="0">
                  <c:v>2010</c:v>
                </c:pt>
              </c:strCache>
            </c:strRef>
          </c:tx>
          <c:spPr>
            <a:ln w="28575" cap="rnd">
              <a:solidFill>
                <a:srgbClr val="163CD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'RAC par PP par poste'!$N$1:$AH$1</c15:sqref>
                  </c15:fullRef>
                </c:ext>
              </c:extLst>
              <c:f>'RAC par PP par poste'!$N$1:$AF$1</c:f>
              <c:strCache>
                <c:ptCount val="19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'RAC par PP par poste'!$N$34:$AH$34</c15:sqref>
                  </c15:fullRef>
                </c:ext>
              </c:extLst>
              <c:f>'RAC par PP par poste'!$N$34:$AF$34</c:f>
              <c:numCache>
                <c:formatCode>_("€"* #,##0.00_);_("€"* \(#,##0.00\);_("€"* "-"??_);_(@_)</c:formatCode>
                <c:ptCount val="19"/>
                <c:pt idx="0">
                  <c:v>191.65613668261639</c:v>
                </c:pt>
                <c:pt idx="1">
                  <c:v>182.50062923425128</c:v>
                </c:pt>
                <c:pt idx="2">
                  <c:v>308.56359311863355</c:v>
                </c:pt>
                <c:pt idx="3">
                  <c:v>235.48848110952534</c:v>
                </c:pt>
                <c:pt idx="4">
                  <c:v>194.85490947573621</c:v>
                </c:pt>
                <c:pt idx="5">
                  <c:v>276.17876665192989</c:v>
                </c:pt>
                <c:pt idx="6">
                  <c:v>331.53572149450247</c:v>
                </c:pt>
                <c:pt idx="7">
                  <c:v>345.42202935333461</c:v>
                </c:pt>
                <c:pt idx="8">
                  <c:v>392.23518736896392</c:v>
                </c:pt>
                <c:pt idx="9">
                  <c:v>482.09508566007196</c:v>
                </c:pt>
                <c:pt idx="10">
                  <c:v>546.01117615904786</c:v>
                </c:pt>
                <c:pt idx="11">
                  <c:v>586.74528518082877</c:v>
                </c:pt>
                <c:pt idx="12">
                  <c:v>620.70179388540555</c:v>
                </c:pt>
                <c:pt idx="13">
                  <c:v>671.0091979879129</c:v>
                </c:pt>
                <c:pt idx="14">
                  <c:v>707.19478117556082</c:v>
                </c:pt>
                <c:pt idx="15">
                  <c:v>734.79089606537241</c:v>
                </c:pt>
                <c:pt idx="16">
                  <c:v>753.96025986605332</c:v>
                </c:pt>
                <c:pt idx="17">
                  <c:v>747.94508250970625</c:v>
                </c:pt>
                <c:pt idx="18">
                  <c:v>961.67555144784296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93-4DD9-91C1-BF79B24B3CC4}"/>
            </c:ext>
          </c:extLst>
        </c:ser>
        <c:ser>
          <c:idx val="1"/>
          <c:order val="1"/>
          <c:tx>
            <c:strRef>
              <c:f>'RAC par PP par poste'!$M$35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rgbClr val="FF009A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'RAC par PP par poste'!$N$1:$AH$1</c15:sqref>
                  </c15:fullRef>
                </c:ext>
              </c:extLst>
              <c:f>'RAC par PP par poste'!$N$1:$AF$1</c:f>
              <c:strCache>
                <c:ptCount val="19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'RAC par PP par poste'!$N$35:$AH$35</c15:sqref>
                  </c15:fullRef>
                </c:ext>
              </c:extLst>
              <c:f>'RAC par PP par poste'!$N$35:$AF$35</c:f>
              <c:numCache>
                <c:formatCode>_("€"* #,##0.00_);_("€"* \(#,##0.00\);_("€"* "-"??_);_(@_)</c:formatCode>
                <c:ptCount val="19"/>
                <c:pt idx="0">
                  <c:v>278.88010053559378</c:v>
                </c:pt>
                <c:pt idx="1">
                  <c:v>321.96180405937861</c:v>
                </c:pt>
                <c:pt idx="2">
                  <c:v>545.73773752374836</c:v>
                </c:pt>
                <c:pt idx="3">
                  <c:v>429.48986056468345</c:v>
                </c:pt>
                <c:pt idx="4">
                  <c:v>314.73216746520848</c:v>
                </c:pt>
                <c:pt idx="5">
                  <c:v>388.10987954568594</c:v>
                </c:pt>
                <c:pt idx="6">
                  <c:v>425.56637747848606</c:v>
                </c:pt>
                <c:pt idx="7">
                  <c:v>447.73557318320297</c:v>
                </c:pt>
                <c:pt idx="8">
                  <c:v>501.5217657979012</c:v>
                </c:pt>
                <c:pt idx="9">
                  <c:v>630.40782756689805</c:v>
                </c:pt>
                <c:pt idx="10">
                  <c:v>690.21149690606933</c:v>
                </c:pt>
                <c:pt idx="11">
                  <c:v>742.82217010318197</c:v>
                </c:pt>
                <c:pt idx="12">
                  <c:v>729.74625897067517</c:v>
                </c:pt>
                <c:pt idx="13">
                  <c:v>778.07852405408494</c:v>
                </c:pt>
                <c:pt idx="14">
                  <c:v>838.90257581961782</c:v>
                </c:pt>
                <c:pt idx="15">
                  <c:v>962.92073034328905</c:v>
                </c:pt>
                <c:pt idx="16">
                  <c:v>1015.2460829422407</c:v>
                </c:pt>
                <c:pt idx="17">
                  <c:v>1022.7366934496347</c:v>
                </c:pt>
                <c:pt idx="18">
                  <c:v>1063.0877880759294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93-4DD9-91C1-BF79B24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9687560"/>
        <c:axId val="1809689608"/>
      </c:lineChart>
      <c:catAx>
        <c:axId val="1809687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09689608"/>
        <c:crosses val="autoZero"/>
        <c:auto val="1"/>
        <c:lblAlgn val="ctr"/>
        <c:lblOffset val="100"/>
        <c:noMultiLvlLbl val="0"/>
      </c:catAx>
      <c:valAx>
        <c:axId val="1809689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09687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fr-FR" b="1" u="sng"/>
              <a:t>Dépassements par PP par classes d'âges de 2010 à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2010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20"/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'2010'!$B$53:$V$53</c15:sqref>
                  </c15:fullRef>
                </c:ext>
              </c:extLst>
              <c:f>('2010'!$B$53:$T$53,'2010'!$V$53)</c:f>
              <c:numCache>
                <c:formatCode>_("€"* #,##0.00_);_("€"* \(#,##0.00\);_("€"* "-"??_);_(@_)</c:formatCode>
                <c:ptCount val="20"/>
                <c:pt idx="0">
                  <c:v>39.407332064291637</c:v>
                </c:pt>
                <c:pt idx="1">
                  <c:v>71.41562689182031</c:v>
                </c:pt>
                <c:pt idx="2">
                  <c:v>204.71984599525322</c:v>
                </c:pt>
                <c:pt idx="3">
                  <c:v>126.18776970847226</c:v>
                </c:pt>
                <c:pt idx="4">
                  <c:v>83.426875051113356</c:v>
                </c:pt>
                <c:pt idx="5">
                  <c:v>134.35170360199425</c:v>
                </c:pt>
                <c:pt idx="6">
                  <c:v>169.38504569037056</c:v>
                </c:pt>
                <c:pt idx="7">
                  <c:v>176.02473735566963</c:v>
                </c:pt>
                <c:pt idx="8">
                  <c:v>209.69989478008253</c:v>
                </c:pt>
                <c:pt idx="9">
                  <c:v>278.25659123263523</c:v>
                </c:pt>
                <c:pt idx="10">
                  <c:v>312.27675776958472</c:v>
                </c:pt>
                <c:pt idx="11">
                  <c:v>325.56845523986692</c:v>
                </c:pt>
                <c:pt idx="12">
                  <c:v>322.27263232862816</c:v>
                </c:pt>
                <c:pt idx="13">
                  <c:v>329.11291299687809</c:v>
                </c:pt>
                <c:pt idx="14">
                  <c:v>334.04003957128651</c:v>
                </c:pt>
                <c:pt idx="15">
                  <c:v>332.6574143579756</c:v>
                </c:pt>
                <c:pt idx="16">
                  <c:v>322.62600117895141</c:v>
                </c:pt>
                <c:pt idx="17">
                  <c:v>288.52032522269894</c:v>
                </c:pt>
                <c:pt idx="18">
                  <c:v>311.22757124634308</c:v>
                </c:pt>
                <c:pt idx="19">
                  <c:v>215.93830382265097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061-4B95-BA69-3853D8D132CC}"/>
            </c:ext>
          </c:extLst>
        </c:ser>
        <c:ser>
          <c:idx val="0"/>
          <c:order val="1"/>
          <c:tx>
            <c:v>2015</c:v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20"/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'2015'!$B$53:$V$53</c15:sqref>
                  </c15:fullRef>
                </c:ext>
              </c:extLst>
              <c:f>('2015'!$B$53:$T$53,'2015'!$V$53)</c:f>
              <c:numCache>
                <c:formatCode>_("€"* #,##0.00_);_("€"* \(#,##0.00\);_("€"* "-"??_);_(@_)</c:formatCode>
                <c:ptCount val="20"/>
                <c:pt idx="0">
                  <c:v>43.681598424500649</c:v>
                </c:pt>
                <c:pt idx="1">
                  <c:v>88.641143626184103</c:v>
                </c:pt>
                <c:pt idx="2">
                  <c:v>248.30403130788812</c:v>
                </c:pt>
                <c:pt idx="3">
                  <c:v>168.59334461777613</c:v>
                </c:pt>
                <c:pt idx="4">
                  <c:v>96.5219045314483</c:v>
                </c:pt>
                <c:pt idx="5">
                  <c:v>143.97178858407329</c:v>
                </c:pt>
                <c:pt idx="6">
                  <c:v>174.53393440140582</c:v>
                </c:pt>
                <c:pt idx="7">
                  <c:v>192.12944035538553</c:v>
                </c:pt>
                <c:pt idx="8">
                  <c:v>223.49092665702216</c:v>
                </c:pt>
                <c:pt idx="9">
                  <c:v>303.93248086655007</c:v>
                </c:pt>
                <c:pt idx="10">
                  <c:v>345.3331260842902</c:v>
                </c:pt>
                <c:pt idx="11">
                  <c:v>365.97549386310448</c:v>
                </c:pt>
                <c:pt idx="12">
                  <c:v>340.57011677509047</c:v>
                </c:pt>
                <c:pt idx="13">
                  <c:v>367.67017694549236</c:v>
                </c:pt>
                <c:pt idx="14">
                  <c:v>385.58558713941056</c:v>
                </c:pt>
                <c:pt idx="15">
                  <c:v>394.79378910876187</c:v>
                </c:pt>
                <c:pt idx="16">
                  <c:v>378.35052460539214</c:v>
                </c:pt>
                <c:pt idx="17">
                  <c:v>350.11865433893882</c:v>
                </c:pt>
                <c:pt idx="18">
                  <c:v>297.27479645217034</c:v>
                </c:pt>
                <c:pt idx="19">
                  <c:v>247.58355112694852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061-4B95-BA69-3853D8D132CC}"/>
            </c:ext>
          </c:extLst>
        </c:ser>
        <c:ser>
          <c:idx val="2"/>
          <c:order val="2"/>
          <c:tx>
            <c:v>2020</c:v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20"/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'2020'!$B$53:$V$53</c15:sqref>
                  </c15:fullRef>
                </c:ext>
              </c:extLst>
              <c:f>('2020'!$B$53:$T$53,'2020'!$V$53)</c:f>
              <c:numCache>
                <c:formatCode>_("€"* #,##0.00_);_("€"* \(#,##0.00\);_("€"* "-"??_);_(@_)</c:formatCode>
                <c:ptCount val="20"/>
                <c:pt idx="0">
                  <c:v>42.81883047257044</c:v>
                </c:pt>
                <c:pt idx="1">
                  <c:v>98.062229119157919</c:v>
                </c:pt>
                <c:pt idx="2">
                  <c:v>262.51087413531963</c:v>
                </c:pt>
                <c:pt idx="3">
                  <c:v>182.2975603802937</c:v>
                </c:pt>
                <c:pt idx="4">
                  <c:v>108.73151060446337</c:v>
                </c:pt>
                <c:pt idx="5">
                  <c:v>142.97339721971076</c:v>
                </c:pt>
                <c:pt idx="6">
                  <c:v>162.06973469582798</c:v>
                </c:pt>
                <c:pt idx="7">
                  <c:v>171.0947850270959</c:v>
                </c:pt>
                <c:pt idx="8">
                  <c:v>217.32924819696274</c:v>
                </c:pt>
                <c:pt idx="9">
                  <c:v>294.62318994455836</c:v>
                </c:pt>
                <c:pt idx="10">
                  <c:v>334.9383095552555</c:v>
                </c:pt>
                <c:pt idx="11">
                  <c:v>358.16569586554772</c:v>
                </c:pt>
                <c:pt idx="12">
                  <c:v>356.57312922973694</c:v>
                </c:pt>
                <c:pt idx="13">
                  <c:v>364.14977811989991</c:v>
                </c:pt>
                <c:pt idx="14">
                  <c:v>414.76663300489048</c:v>
                </c:pt>
                <c:pt idx="15">
                  <c:v>459.148600886434</c:v>
                </c:pt>
                <c:pt idx="16">
                  <c:v>387.36667501785098</c:v>
                </c:pt>
                <c:pt idx="17">
                  <c:v>347.14393874448325</c:v>
                </c:pt>
                <c:pt idx="18">
                  <c:v>299.52683285414389</c:v>
                </c:pt>
                <c:pt idx="19">
                  <c:v>250.84009156184592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9061-4B95-BA69-3853D8D132CC}"/>
            </c:ext>
          </c:extLst>
        </c:ser>
        <c:ser>
          <c:idx val="3"/>
          <c:order val="3"/>
          <c:tx>
            <c:v>2025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20"/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'2025'!$B$54:$V$54</c15:sqref>
                  </c15:fullRef>
                </c:ext>
              </c:extLst>
              <c:f>('2025'!$B$54:$T$54,'2025'!$V$54)</c:f>
              <c:numCache>
                <c:formatCode>_-* #\ ##0.0\ "€"_-;\-* #\ ##0.0\ "€"_-;_-* "-"??\ "€"_-;_-@_-</c:formatCode>
                <c:ptCount val="20"/>
                <c:pt idx="0">
                  <c:v>69.272803186074768</c:v>
                </c:pt>
                <c:pt idx="1">
                  <c:v>157.06205185451122</c:v>
                </c:pt>
                <c:pt idx="2">
                  <c:v>388.09933878547611</c:v>
                </c:pt>
                <c:pt idx="3">
                  <c:v>279.53286681162496</c:v>
                </c:pt>
                <c:pt idx="4">
                  <c:v>152.44189549879775</c:v>
                </c:pt>
                <c:pt idx="5">
                  <c:v>188.38033624736369</c:v>
                </c:pt>
                <c:pt idx="6">
                  <c:v>211.76901929129252</c:v>
                </c:pt>
                <c:pt idx="7">
                  <c:v>226.90798912821495</c:v>
                </c:pt>
                <c:pt idx="8">
                  <c:v>274.9558073778565</c:v>
                </c:pt>
                <c:pt idx="9">
                  <c:v>381.39253146935766</c:v>
                </c:pt>
                <c:pt idx="10">
                  <c:v>428.1522656690716</c:v>
                </c:pt>
                <c:pt idx="11">
                  <c:v>463.53868477139565</c:v>
                </c:pt>
                <c:pt idx="12">
                  <c:v>452.78935666352396</c:v>
                </c:pt>
                <c:pt idx="13">
                  <c:v>461.21345557855261</c:v>
                </c:pt>
                <c:pt idx="14">
                  <c:v>484.86696227644939</c:v>
                </c:pt>
                <c:pt idx="15">
                  <c:v>546.64485770145905</c:v>
                </c:pt>
                <c:pt idx="16">
                  <c:v>560.78748054940206</c:v>
                </c:pt>
                <c:pt idx="17">
                  <c:v>521.77319365884591</c:v>
                </c:pt>
                <c:pt idx="18">
                  <c:v>457.16292110408824</c:v>
                </c:pt>
                <c:pt idx="19">
                  <c:v>343.44622868079387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9061-4B95-BA69-3853D8D13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1073672"/>
        <c:axId val="1001075720"/>
      </c:barChart>
      <c:catAx>
        <c:axId val="1001073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01075720"/>
        <c:crosses val="autoZero"/>
        <c:auto val="1"/>
        <c:lblAlgn val="ctr"/>
        <c:lblOffset val="100"/>
        <c:noMultiLvlLbl val="0"/>
      </c:catAx>
      <c:valAx>
        <c:axId val="1001075720"/>
        <c:scaling>
          <c:orientation val="minMax"/>
        </c:scaling>
        <c:delete val="0"/>
        <c:axPos val="l"/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01073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Dépassement par personne protégée selon l'âge de 2010 à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4119299408991845E-2"/>
          <c:y val="9.7556133914191837E-2"/>
          <c:w val="0.85331509274235307"/>
          <c:h val="0.72564982322630178"/>
        </c:manualLayout>
      </c:layout>
      <c:lineChart>
        <c:grouping val="standard"/>
        <c:varyColors val="0"/>
        <c:ser>
          <c:idx val="3"/>
          <c:order val="0"/>
          <c:tx>
            <c:v>2025</c:v>
          </c:tx>
          <c:spPr>
            <a:ln w="317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'2025'!$B$56:$V$56</c15:sqref>
                  </c15:fullRef>
                </c:ext>
              </c:extLst>
              <c:f>'2025'!$B$56:$T$56</c:f>
              <c:strCache>
                <c:ptCount val="19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'2025'!$B$54:$V$54</c15:sqref>
                  </c15:fullRef>
                </c:ext>
              </c:extLst>
              <c:f>'2025'!$B$54:$T$54</c:f>
              <c:numCache>
                <c:formatCode>_-* #\ ##0.0\ "€"_-;\-* #\ ##0.0\ "€"_-;_-* "-"??\ "€"_-;_-@_-</c:formatCode>
                <c:ptCount val="19"/>
                <c:pt idx="0">
                  <c:v>69.272803186074768</c:v>
                </c:pt>
                <c:pt idx="1">
                  <c:v>157.06205185451122</c:v>
                </c:pt>
                <c:pt idx="2">
                  <c:v>388.09933878547611</c:v>
                </c:pt>
                <c:pt idx="3">
                  <c:v>279.53286681162496</c:v>
                </c:pt>
                <c:pt idx="4">
                  <c:v>152.44189549879775</c:v>
                </c:pt>
                <c:pt idx="5">
                  <c:v>188.38033624736369</c:v>
                </c:pt>
                <c:pt idx="6">
                  <c:v>211.76901929129252</c:v>
                </c:pt>
                <c:pt idx="7">
                  <c:v>226.90798912821495</c:v>
                </c:pt>
                <c:pt idx="8">
                  <c:v>274.9558073778565</c:v>
                </c:pt>
                <c:pt idx="9">
                  <c:v>381.39253146935766</c:v>
                </c:pt>
                <c:pt idx="10">
                  <c:v>428.1522656690716</c:v>
                </c:pt>
                <c:pt idx="11">
                  <c:v>463.53868477139565</c:v>
                </c:pt>
                <c:pt idx="12">
                  <c:v>452.78935666352396</c:v>
                </c:pt>
                <c:pt idx="13">
                  <c:v>461.21345557855261</c:v>
                </c:pt>
                <c:pt idx="14">
                  <c:v>484.86696227644939</c:v>
                </c:pt>
                <c:pt idx="15">
                  <c:v>546.64485770145905</c:v>
                </c:pt>
                <c:pt idx="16">
                  <c:v>560.78748054940206</c:v>
                </c:pt>
                <c:pt idx="17">
                  <c:v>521.77319365884591</c:v>
                </c:pt>
                <c:pt idx="18">
                  <c:v>457.16292110408824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72-466A-9B0C-AD68F07145AE}"/>
            </c:ext>
          </c:extLst>
        </c:ser>
        <c:ser>
          <c:idx val="1"/>
          <c:order val="1"/>
          <c:tx>
            <c:v>2010</c:v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'2025'!$B$56:$V$56</c15:sqref>
                  </c15:fullRef>
                </c:ext>
              </c:extLst>
              <c:f>'2025'!$B$56:$T$56</c:f>
              <c:strCache>
                <c:ptCount val="19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'2010'!$B$53:$V$53</c15:sqref>
                  </c15:fullRef>
                </c:ext>
              </c:extLst>
              <c:f>'2010'!$B$53:$T$53</c:f>
              <c:numCache>
                <c:formatCode>_("€"* #,##0.00_);_("€"* \(#,##0.00\);_("€"* "-"??_);_(@_)</c:formatCode>
                <c:ptCount val="19"/>
                <c:pt idx="0">
                  <c:v>39.407332064291637</c:v>
                </c:pt>
                <c:pt idx="1">
                  <c:v>71.41562689182031</c:v>
                </c:pt>
                <c:pt idx="2">
                  <c:v>204.71984599525322</c:v>
                </c:pt>
                <c:pt idx="3">
                  <c:v>126.18776970847226</c:v>
                </c:pt>
                <c:pt idx="4">
                  <c:v>83.426875051113356</c:v>
                </c:pt>
                <c:pt idx="5">
                  <c:v>134.35170360199425</c:v>
                </c:pt>
                <c:pt idx="6">
                  <c:v>169.38504569037056</c:v>
                </c:pt>
                <c:pt idx="7">
                  <c:v>176.02473735566963</c:v>
                </c:pt>
                <c:pt idx="8">
                  <c:v>209.69989478008253</c:v>
                </c:pt>
                <c:pt idx="9">
                  <c:v>278.25659123263523</c:v>
                </c:pt>
                <c:pt idx="10">
                  <c:v>312.27675776958472</c:v>
                </c:pt>
                <c:pt idx="11">
                  <c:v>325.56845523986692</c:v>
                </c:pt>
                <c:pt idx="12">
                  <c:v>322.27263232862816</c:v>
                </c:pt>
                <c:pt idx="13">
                  <c:v>329.11291299687809</c:v>
                </c:pt>
                <c:pt idx="14">
                  <c:v>334.04003957128651</c:v>
                </c:pt>
                <c:pt idx="15">
                  <c:v>332.6574143579756</c:v>
                </c:pt>
                <c:pt idx="16">
                  <c:v>322.62600117895141</c:v>
                </c:pt>
                <c:pt idx="17">
                  <c:v>288.52032522269894</c:v>
                </c:pt>
                <c:pt idx="18">
                  <c:v>311.22757124634308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72-466A-9B0C-AD68F0714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1073672"/>
        <c:axId val="1001075720"/>
      </c:lineChart>
      <c:catAx>
        <c:axId val="1001073672"/>
        <c:scaling>
          <c:orientation val="minMax"/>
        </c:scaling>
        <c:delete val="0"/>
        <c:axPos val="b"/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16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01075720"/>
        <c:crosses val="autoZero"/>
        <c:auto val="1"/>
        <c:lblAlgn val="ctr"/>
        <c:lblOffset val="100"/>
        <c:noMultiLvlLbl val="0"/>
      </c:catAx>
      <c:valAx>
        <c:axId val="1001075720"/>
        <c:scaling>
          <c:orientation val="minMax"/>
          <c:max val="7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01073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9148408661680224"/>
          <c:y val="0.37163165848344709"/>
          <c:w val="8.4437420021339513E-2"/>
          <c:h val="0.132513405750164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chemeClr val="tx1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Pharmacie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'RAC par PP par poste'!$M$2</c:f>
              <c:strCache>
                <c:ptCount val="1"/>
                <c:pt idx="0">
                  <c:v>2010</c:v>
                </c:pt>
              </c:strCache>
            </c:strRef>
          </c:tx>
          <c:spPr>
            <a:ln w="28575" cap="rnd">
              <a:solidFill>
                <a:srgbClr val="163CD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'RAC par PP par poste'!$N$1:$AH$1</c15:sqref>
                  </c15:fullRef>
                </c:ext>
              </c:extLst>
              <c:f>'RAC par PP par poste'!$N$1:$AF$1</c:f>
              <c:strCache>
                <c:ptCount val="19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'RAC par PP par poste'!$N$2:$AH$2</c15:sqref>
                  </c15:fullRef>
                </c:ext>
              </c:extLst>
              <c:f>'RAC par PP par poste'!$N$2:$AF$2</c:f>
              <c:numCache>
                <c:formatCode>_-* #\ ##0\ "€"_-;\-* #\ ##0\ "€"_-;_-* "-"??\ "€"_-;_-@_-</c:formatCode>
                <c:ptCount val="19"/>
                <c:pt idx="0">
                  <c:v>63.417128090588569</c:v>
                </c:pt>
                <c:pt idx="1">
                  <c:v>29.445628594502931</c:v>
                </c:pt>
                <c:pt idx="2">
                  <c:v>31.054929856181687</c:v>
                </c:pt>
                <c:pt idx="3">
                  <c:v>36.915633495406688</c:v>
                </c:pt>
                <c:pt idx="4">
                  <c:v>34.09447428006375</c:v>
                </c:pt>
                <c:pt idx="5">
                  <c:v>41.199070778740221</c:v>
                </c:pt>
                <c:pt idx="6">
                  <c:v>49.189206508102735</c:v>
                </c:pt>
                <c:pt idx="7">
                  <c:v>56.119748220992761</c:v>
                </c:pt>
                <c:pt idx="8">
                  <c:v>64.975144566836605</c:v>
                </c:pt>
                <c:pt idx="9">
                  <c:v>78.136983795198176</c:v>
                </c:pt>
                <c:pt idx="10">
                  <c:v>98.699810778123535</c:v>
                </c:pt>
                <c:pt idx="11">
                  <c:v>121.73571791125696</c:v>
                </c:pt>
                <c:pt idx="12">
                  <c:v>150.77968196997014</c:v>
                </c:pt>
                <c:pt idx="13">
                  <c:v>181.40595915803669</c:v>
                </c:pt>
                <c:pt idx="14">
                  <c:v>204.84510912719333</c:v>
                </c:pt>
                <c:pt idx="15">
                  <c:v>224.48267379123305</c:v>
                </c:pt>
                <c:pt idx="16">
                  <c:v>239.21205167226378</c:v>
                </c:pt>
                <c:pt idx="17">
                  <c:v>239.45338437219954</c:v>
                </c:pt>
                <c:pt idx="18">
                  <c:v>310.82342512764205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B8-4F85-A091-42A4ADB71597}"/>
            </c:ext>
          </c:extLst>
        </c:ser>
        <c:ser>
          <c:idx val="1"/>
          <c:order val="1"/>
          <c:tx>
            <c:strRef>
              <c:f>'RAC par PP par poste'!$M$3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rgbClr val="FF009A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'RAC par PP par poste'!$N$1:$AH$1</c15:sqref>
                  </c15:fullRef>
                </c:ext>
              </c:extLst>
              <c:f>'RAC par PP par poste'!$N$1:$AF$1</c:f>
              <c:strCache>
                <c:ptCount val="19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'RAC par PP par poste'!$N$3:$AH$3</c15:sqref>
                  </c15:fullRef>
                </c:ext>
              </c:extLst>
              <c:f>'RAC par PP par poste'!$N$3:$AF$3</c:f>
              <c:numCache>
                <c:formatCode>_-* #\ ##0\ "€"_-;\-* #\ ##0\ "€"_-;_-* "-"??\ "€"_-;_-@_-</c:formatCode>
                <c:ptCount val="19"/>
                <c:pt idx="0">
                  <c:v>99.763359724476189</c:v>
                </c:pt>
                <c:pt idx="1">
                  <c:v>32.670553548963539</c:v>
                </c:pt>
                <c:pt idx="2">
                  <c:v>47.309399407799717</c:v>
                </c:pt>
                <c:pt idx="3">
                  <c:v>43.226872973351362</c:v>
                </c:pt>
                <c:pt idx="4">
                  <c:v>39.687189145908619</c:v>
                </c:pt>
                <c:pt idx="5">
                  <c:v>46.356292982147828</c:v>
                </c:pt>
                <c:pt idx="6">
                  <c:v>49.845208570208477</c:v>
                </c:pt>
                <c:pt idx="7">
                  <c:v>54.955599144922836</c:v>
                </c:pt>
                <c:pt idx="8">
                  <c:v>57.88445883306651</c:v>
                </c:pt>
                <c:pt idx="9">
                  <c:v>64.069396674186009</c:v>
                </c:pt>
                <c:pt idx="10">
                  <c:v>67.40290071584225</c:v>
                </c:pt>
                <c:pt idx="11">
                  <c:v>75.348212739496304</c:v>
                </c:pt>
                <c:pt idx="12">
                  <c:v>78.015780384963719</c:v>
                </c:pt>
                <c:pt idx="13">
                  <c:v>100.46803204906318</c:v>
                </c:pt>
                <c:pt idx="14">
                  <c:v>118.71587494132734</c:v>
                </c:pt>
                <c:pt idx="15">
                  <c:v>140.91964330702831</c:v>
                </c:pt>
                <c:pt idx="16">
                  <c:v>151.99172997011195</c:v>
                </c:pt>
                <c:pt idx="17">
                  <c:v>158.39124875533525</c:v>
                </c:pt>
                <c:pt idx="18">
                  <c:v>173.70362830300868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DB8-4F85-A091-42A4ADB71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9687560"/>
        <c:axId val="1809689608"/>
      </c:lineChart>
      <c:catAx>
        <c:axId val="1809687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09689608"/>
        <c:crosses val="autoZero"/>
        <c:auto val="1"/>
        <c:lblAlgn val="ctr"/>
        <c:lblOffset val="100"/>
        <c:noMultiLvlLbl val="0"/>
      </c:catAx>
      <c:valAx>
        <c:axId val="1809689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09687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Médecins</a:t>
            </a:r>
          </a:p>
        </c:rich>
      </c:tx>
      <c:layout>
        <c:manualLayout>
          <c:xMode val="edge"/>
          <c:yMode val="edge"/>
          <c:x val="0.43705897873876876"/>
          <c:y val="3.0753968253968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'RAC par PP par poste'!$M$6</c:f>
              <c:strCache>
                <c:ptCount val="1"/>
                <c:pt idx="0">
                  <c:v>2010</c:v>
                </c:pt>
              </c:strCache>
            </c:strRef>
          </c:tx>
          <c:spPr>
            <a:ln w="28575" cap="rnd">
              <a:solidFill>
                <a:srgbClr val="163CD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'RAC par PP par poste'!$N$1:$AH$1</c15:sqref>
                  </c15:fullRef>
                </c:ext>
              </c:extLst>
              <c:f>'RAC par PP par poste'!$N$1:$AF$1</c:f>
              <c:strCache>
                <c:ptCount val="19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'RAC par PP par poste'!$N$6:$AH$6</c15:sqref>
                  </c15:fullRef>
                </c:ext>
              </c:extLst>
              <c:f>'RAC par PP par poste'!$N$6:$AF$6</c:f>
              <c:numCache>
                <c:formatCode>_-* #\ ##0\ "€"_-;\-* #\ ##0\ "€"_-;_-* "-"??\ "€"_-;_-@_-</c:formatCode>
                <c:ptCount val="19"/>
                <c:pt idx="0">
                  <c:v>85.661930011059681</c:v>
                </c:pt>
                <c:pt idx="1">
                  <c:v>47.50474612206564</c:v>
                </c:pt>
                <c:pt idx="2">
                  <c:v>51.35113424272194</c:v>
                </c:pt>
                <c:pt idx="3">
                  <c:v>61.434056203374439</c:v>
                </c:pt>
                <c:pt idx="4">
                  <c:v>60.529185712230287</c:v>
                </c:pt>
                <c:pt idx="5">
                  <c:v>84.95234952141621</c:v>
                </c:pt>
                <c:pt idx="6">
                  <c:v>100.34529677897484</c:v>
                </c:pt>
                <c:pt idx="7">
                  <c:v>94.775881066573561</c:v>
                </c:pt>
                <c:pt idx="8">
                  <c:v>93.407046109143522</c:v>
                </c:pt>
                <c:pt idx="9">
                  <c:v>97.239330617880171</c:v>
                </c:pt>
                <c:pt idx="10">
                  <c:v>101.23748256436218</c:v>
                </c:pt>
                <c:pt idx="11">
                  <c:v>104.45678746466538</c:v>
                </c:pt>
                <c:pt idx="12">
                  <c:v>110.47998967756831</c:v>
                </c:pt>
                <c:pt idx="13">
                  <c:v>120.5601762462037</c:v>
                </c:pt>
                <c:pt idx="14">
                  <c:v>122.60661735067916</c:v>
                </c:pt>
                <c:pt idx="15">
                  <c:v>124.59956845305007</c:v>
                </c:pt>
                <c:pt idx="16">
                  <c:v>121.46679812098421</c:v>
                </c:pt>
                <c:pt idx="17">
                  <c:v>107.66159730389532</c:v>
                </c:pt>
                <c:pt idx="18">
                  <c:v>120.48350855981835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A4-4A81-98AB-E77E62953DEF}"/>
            </c:ext>
          </c:extLst>
        </c:ser>
        <c:ser>
          <c:idx val="1"/>
          <c:order val="1"/>
          <c:tx>
            <c:strRef>
              <c:f>'RAC par PP par poste'!$M$7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rgbClr val="FF009A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'RAC par PP par poste'!$N$1:$AH$1</c15:sqref>
                  </c15:fullRef>
                </c:ext>
              </c:extLst>
              <c:f>'RAC par PP par poste'!$N$1:$AF$1</c:f>
              <c:strCache>
                <c:ptCount val="19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'RAC par PP par poste'!$N$7:$AH$7</c15:sqref>
                  </c15:fullRef>
                </c:ext>
              </c:extLst>
              <c:f>'RAC par PP par poste'!$N$7:$AF$7</c:f>
              <c:numCache>
                <c:formatCode>_-* #\ ##0\ "€"_-;\-* #\ ##0\ "€"_-;_-* "-"??\ "€"_-;_-@_-</c:formatCode>
                <c:ptCount val="19"/>
                <c:pt idx="0">
                  <c:v>109.50709432739511</c:v>
                </c:pt>
                <c:pt idx="1">
                  <c:v>63.416530927008473</c:v>
                </c:pt>
                <c:pt idx="2">
                  <c:v>59.437464304756432</c:v>
                </c:pt>
                <c:pt idx="3">
                  <c:v>80.248172704732823</c:v>
                </c:pt>
                <c:pt idx="4">
                  <c:v>89.241732523831388</c:v>
                </c:pt>
                <c:pt idx="5">
                  <c:v>112.9754339440031</c:v>
                </c:pt>
                <c:pt idx="6">
                  <c:v>126.05387366994628</c:v>
                </c:pt>
                <c:pt idx="7">
                  <c:v>129.14579029029971</c:v>
                </c:pt>
                <c:pt idx="8">
                  <c:v>130.44850456863927</c:v>
                </c:pt>
                <c:pt idx="9">
                  <c:v>141.7893755030201</c:v>
                </c:pt>
                <c:pt idx="10">
                  <c:v>147.13502837583627</c:v>
                </c:pt>
                <c:pt idx="11">
                  <c:v>153.83106418087985</c:v>
                </c:pt>
                <c:pt idx="12">
                  <c:v>150.23802945770765</c:v>
                </c:pt>
                <c:pt idx="13">
                  <c:v>158.78291179349304</c:v>
                </c:pt>
                <c:pt idx="14">
                  <c:v>173.10756296499687</c:v>
                </c:pt>
                <c:pt idx="15">
                  <c:v>198.62181913831967</c:v>
                </c:pt>
                <c:pt idx="16">
                  <c:v>191.61253341202564</c:v>
                </c:pt>
                <c:pt idx="17">
                  <c:v>155.01683647781911</c:v>
                </c:pt>
                <c:pt idx="18">
                  <c:v>122.04755686346415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A4-4A81-98AB-E77E62953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9687560"/>
        <c:axId val="1809689608"/>
      </c:lineChart>
      <c:catAx>
        <c:axId val="1809687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09689608"/>
        <c:crosses val="autoZero"/>
        <c:auto val="1"/>
        <c:lblAlgn val="ctr"/>
        <c:lblOffset val="100"/>
        <c:noMultiLvlLbl val="0"/>
      </c:catAx>
      <c:valAx>
        <c:axId val="1809689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09687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Auxiliaires</a:t>
            </a:r>
          </a:p>
        </c:rich>
      </c:tx>
      <c:layout>
        <c:manualLayout>
          <c:xMode val="edge"/>
          <c:yMode val="edge"/>
          <c:x val="0.43705897873876876"/>
          <c:y val="3.0753968253968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'RAC par PP par poste'!$M$10</c:f>
              <c:strCache>
                <c:ptCount val="1"/>
                <c:pt idx="0">
                  <c:v>2010</c:v>
                </c:pt>
              </c:strCache>
            </c:strRef>
          </c:tx>
          <c:spPr>
            <a:ln w="28575" cap="rnd">
              <a:solidFill>
                <a:srgbClr val="163CD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'RAC par PP par poste'!$N$1:$AH$1</c15:sqref>
                  </c15:fullRef>
                </c:ext>
              </c:extLst>
              <c:f>'RAC par PP par poste'!$N$1:$AF$1</c:f>
              <c:strCache>
                <c:ptCount val="19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'RAC par PP par poste'!$N$10:$AH$10</c15:sqref>
                  </c15:fullRef>
                </c:ext>
              </c:extLst>
              <c:f>'RAC par PP par poste'!$N$10:$AF$10</c:f>
              <c:numCache>
                <c:formatCode>_-* #\ ##0\ "€"_-;\-* #\ ##0\ "€"_-;_-* "-"??\ "€"_-;_-@_-</c:formatCode>
                <c:ptCount val="19"/>
                <c:pt idx="0">
                  <c:v>14.608291003539124</c:v>
                </c:pt>
                <c:pt idx="1">
                  <c:v>30.019311448772733</c:v>
                </c:pt>
                <c:pt idx="2">
                  <c:v>19.822261714791356</c:v>
                </c:pt>
                <c:pt idx="3">
                  <c:v>10.86590958965205</c:v>
                </c:pt>
                <c:pt idx="4">
                  <c:v>8.867072129040249</c:v>
                </c:pt>
                <c:pt idx="5">
                  <c:v>11.774279155202054</c:v>
                </c:pt>
                <c:pt idx="6">
                  <c:v>13.919163045484719</c:v>
                </c:pt>
                <c:pt idx="7">
                  <c:v>14.881125522155456</c:v>
                </c:pt>
                <c:pt idx="8">
                  <c:v>16.162536540489537</c:v>
                </c:pt>
                <c:pt idx="9">
                  <c:v>18.059039080776849</c:v>
                </c:pt>
                <c:pt idx="10">
                  <c:v>20.109458064956961</c:v>
                </c:pt>
                <c:pt idx="11">
                  <c:v>21.118656137038066</c:v>
                </c:pt>
                <c:pt idx="12">
                  <c:v>22.563058000775417</c:v>
                </c:pt>
                <c:pt idx="13">
                  <c:v>26.120408948789439</c:v>
                </c:pt>
                <c:pt idx="14">
                  <c:v>33.324931815780758</c:v>
                </c:pt>
                <c:pt idx="15">
                  <c:v>36.94608748661372</c:v>
                </c:pt>
                <c:pt idx="16">
                  <c:v>51.646759228729245</c:v>
                </c:pt>
                <c:pt idx="17">
                  <c:v>79.948585146994191</c:v>
                </c:pt>
                <c:pt idx="18">
                  <c:v>150.88460969869175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C4-49CF-9DD0-0E3636B27A26}"/>
            </c:ext>
          </c:extLst>
        </c:ser>
        <c:ser>
          <c:idx val="1"/>
          <c:order val="1"/>
          <c:tx>
            <c:strRef>
              <c:f>'RAC par PP par poste'!$M$11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rgbClr val="FF009A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'RAC par PP par poste'!$N$1:$AH$1</c15:sqref>
                  </c15:fullRef>
                </c:ext>
              </c:extLst>
              <c:f>'RAC par PP par poste'!$N$1:$AF$1</c:f>
              <c:strCache>
                <c:ptCount val="19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'RAC par PP par poste'!$N$11:$AH$11</c15:sqref>
                  </c15:fullRef>
                </c:ext>
              </c:extLst>
              <c:f>'RAC par PP par poste'!$N$11:$AF$11</c:f>
              <c:numCache>
                <c:formatCode>_-* #\ ##0\ "€"_-;\-* #\ ##0\ "€"_-;_-* "-"??\ "€"_-;_-@_-</c:formatCode>
                <c:ptCount val="19"/>
                <c:pt idx="0">
                  <c:v>20.692519612653644</c:v>
                </c:pt>
                <c:pt idx="1">
                  <c:v>54.170734406192985</c:v>
                </c:pt>
                <c:pt idx="2">
                  <c:v>37.246076196127952</c:v>
                </c:pt>
                <c:pt idx="3">
                  <c:v>22.507903335098746</c:v>
                </c:pt>
                <c:pt idx="4">
                  <c:v>24.847154823072351</c:v>
                </c:pt>
                <c:pt idx="5">
                  <c:v>35.723318051932068</c:v>
                </c:pt>
                <c:pt idx="6">
                  <c:v>37.830926989888624</c:v>
                </c:pt>
                <c:pt idx="7">
                  <c:v>36.539475224001421</c:v>
                </c:pt>
                <c:pt idx="8">
                  <c:v>36.498479569815046</c:v>
                </c:pt>
                <c:pt idx="9">
                  <c:v>41.581171844178279</c:v>
                </c:pt>
                <c:pt idx="10">
                  <c:v>44.650772002007955</c:v>
                </c:pt>
                <c:pt idx="11">
                  <c:v>45.93200584764547</c:v>
                </c:pt>
                <c:pt idx="12">
                  <c:v>44.007622445861138</c:v>
                </c:pt>
                <c:pt idx="13">
                  <c:v>47.445768774986462</c:v>
                </c:pt>
                <c:pt idx="14">
                  <c:v>53.438951544240041</c:v>
                </c:pt>
                <c:pt idx="15">
                  <c:v>69.442294812966409</c:v>
                </c:pt>
                <c:pt idx="16">
                  <c:v>94.189263062256927</c:v>
                </c:pt>
                <c:pt idx="17">
                  <c:v>139.07326746074574</c:v>
                </c:pt>
                <c:pt idx="18">
                  <c:v>221.55524354201862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C4-49CF-9DD0-0E3636B27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9687560"/>
        <c:axId val="1809689608"/>
      </c:lineChart>
      <c:catAx>
        <c:axId val="1809687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09689608"/>
        <c:crosses val="autoZero"/>
        <c:auto val="1"/>
        <c:lblAlgn val="ctr"/>
        <c:lblOffset val="100"/>
        <c:noMultiLvlLbl val="0"/>
      </c:catAx>
      <c:valAx>
        <c:axId val="1809689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09687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Optique</a:t>
            </a:r>
          </a:p>
        </c:rich>
      </c:tx>
      <c:layout>
        <c:manualLayout>
          <c:xMode val="edge"/>
          <c:yMode val="edge"/>
          <c:x val="0.43705897873876876"/>
          <c:y val="3.0753968253968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'RAC par PP par poste'!$M$14</c:f>
              <c:strCache>
                <c:ptCount val="1"/>
                <c:pt idx="0">
                  <c:v>2010</c:v>
                </c:pt>
              </c:strCache>
            </c:strRef>
          </c:tx>
          <c:spPr>
            <a:ln w="28575" cap="rnd">
              <a:solidFill>
                <a:srgbClr val="163CD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'RAC par PP par poste'!$N$1:$AH$1</c15:sqref>
                  </c15:fullRef>
                </c:ext>
              </c:extLst>
              <c:f>'RAC par PP par poste'!$N$1:$AF$1</c:f>
              <c:strCache>
                <c:ptCount val="19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'RAC par PP par poste'!$N$14:$AH$14</c15:sqref>
                  </c15:fullRef>
                </c:ext>
              </c:extLst>
              <c:f>'RAC par PP par poste'!$N$14:$AF$14</c:f>
              <c:numCache>
                <c:formatCode>_-* #\ ##0\ "€"_-;\-* #\ ##0\ "€"_-;_-* "-"??\ "€"_-;_-@_-</c:formatCode>
                <c:ptCount val="19"/>
                <c:pt idx="0">
                  <c:v>10.489925754292223</c:v>
                </c:pt>
                <c:pt idx="1">
                  <c:v>39.507616867719953</c:v>
                </c:pt>
                <c:pt idx="2">
                  <c:v>44.887564408741007</c:v>
                </c:pt>
                <c:pt idx="3">
                  <c:v>45.222482498317611</c:v>
                </c:pt>
                <c:pt idx="4">
                  <c:v>43.193234953501936</c:v>
                </c:pt>
                <c:pt idx="5">
                  <c:v>56.296994208328393</c:v>
                </c:pt>
                <c:pt idx="6">
                  <c:v>59.492602533915758</c:v>
                </c:pt>
                <c:pt idx="7">
                  <c:v>56.08138933927173</c:v>
                </c:pt>
                <c:pt idx="8">
                  <c:v>78.671435871202391</c:v>
                </c:pt>
                <c:pt idx="9">
                  <c:v>132.47001944235433</c:v>
                </c:pt>
                <c:pt idx="10">
                  <c:v>148.29306985622748</c:v>
                </c:pt>
                <c:pt idx="11">
                  <c:v>144.2929183941084</c:v>
                </c:pt>
                <c:pt idx="12">
                  <c:v>130.26305559632718</c:v>
                </c:pt>
                <c:pt idx="13">
                  <c:v>117.15747691902767</c:v>
                </c:pt>
                <c:pt idx="14">
                  <c:v>106.16498512686626</c:v>
                </c:pt>
                <c:pt idx="15">
                  <c:v>95.647902497216648</c:v>
                </c:pt>
                <c:pt idx="16">
                  <c:v>82.084039657768045</c:v>
                </c:pt>
                <c:pt idx="17">
                  <c:v>63.388792436826449</c:v>
                </c:pt>
                <c:pt idx="18">
                  <c:v>58.503913193872272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F5-4546-B787-61587F385383}"/>
            </c:ext>
          </c:extLst>
        </c:ser>
        <c:ser>
          <c:idx val="1"/>
          <c:order val="1"/>
          <c:tx>
            <c:strRef>
              <c:f>'RAC par PP par poste'!$M$15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rgbClr val="FF009A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'RAC par PP par poste'!$N$1:$AH$1</c15:sqref>
                  </c15:fullRef>
                </c:ext>
              </c:extLst>
              <c:f>'RAC par PP par poste'!$N$1:$AF$1</c:f>
              <c:strCache>
                <c:ptCount val="19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'RAC par PP par poste'!$N$15:$AH$15</c15:sqref>
                  </c15:fullRef>
                </c:ext>
              </c:extLst>
              <c:f>'RAC par PP par poste'!$N$15:$AF$15</c:f>
              <c:numCache>
                <c:formatCode>_-* #\ ##0\ "€"_-;\-* #\ ##0\ "€"_-;_-* "-"??\ "€"_-;_-@_-</c:formatCode>
                <c:ptCount val="19"/>
                <c:pt idx="0">
                  <c:v>19.820686425499073</c:v>
                </c:pt>
                <c:pt idx="1">
                  <c:v>79.890863065509407</c:v>
                </c:pt>
                <c:pt idx="2">
                  <c:v>87.021218480055467</c:v>
                </c:pt>
                <c:pt idx="3">
                  <c:v>79.34806781894379</c:v>
                </c:pt>
                <c:pt idx="4">
                  <c:v>76.35500346169465</c:v>
                </c:pt>
                <c:pt idx="5">
                  <c:v>76.878706931763034</c:v>
                </c:pt>
                <c:pt idx="6">
                  <c:v>74.405997456040311</c:v>
                </c:pt>
                <c:pt idx="7">
                  <c:v>75.939242296522821</c:v>
                </c:pt>
                <c:pt idx="8">
                  <c:v>108.8397271266175</c:v>
                </c:pt>
                <c:pt idx="9">
                  <c:v>182.76373438600984</c:v>
                </c:pt>
                <c:pt idx="10">
                  <c:v>194.23420221194209</c:v>
                </c:pt>
                <c:pt idx="11">
                  <c:v>187.92700018194779</c:v>
                </c:pt>
                <c:pt idx="12">
                  <c:v>163.54362318390139</c:v>
                </c:pt>
                <c:pt idx="13">
                  <c:v>150.9270081166479</c:v>
                </c:pt>
                <c:pt idx="14">
                  <c:v>142.66299685856274</c:v>
                </c:pt>
                <c:pt idx="15">
                  <c:v>142.27866952977359</c:v>
                </c:pt>
                <c:pt idx="16">
                  <c:v>127.97167234946035</c:v>
                </c:pt>
                <c:pt idx="17">
                  <c:v>109.66881993968309</c:v>
                </c:pt>
                <c:pt idx="18">
                  <c:v>91.585212732671508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F5-4546-B787-61587F385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9687560"/>
        <c:axId val="1809689608"/>
      </c:lineChart>
      <c:catAx>
        <c:axId val="1809687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09689608"/>
        <c:crosses val="autoZero"/>
        <c:auto val="1"/>
        <c:lblAlgn val="ctr"/>
        <c:lblOffset val="100"/>
        <c:noMultiLvlLbl val="0"/>
      </c:catAx>
      <c:valAx>
        <c:axId val="1809689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09687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Audio</a:t>
            </a:r>
          </a:p>
        </c:rich>
      </c:tx>
      <c:layout>
        <c:manualLayout>
          <c:xMode val="edge"/>
          <c:yMode val="edge"/>
          <c:x val="0.43749990930207483"/>
          <c:y val="3.67063492063492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'RAC par PP par poste'!$M$18</c:f>
              <c:strCache>
                <c:ptCount val="1"/>
                <c:pt idx="0">
                  <c:v>2010</c:v>
                </c:pt>
              </c:strCache>
            </c:strRef>
          </c:tx>
          <c:spPr>
            <a:ln w="28575" cap="rnd">
              <a:solidFill>
                <a:srgbClr val="163CD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'RAC par PP par poste'!$N$1:$AH$1</c15:sqref>
                  </c15:fullRef>
                </c:ext>
              </c:extLst>
              <c:f>'RAC par PP par poste'!$N$1:$AF$1</c:f>
              <c:strCache>
                <c:ptCount val="19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'RAC par PP par poste'!$N$18:$AH$18</c15:sqref>
                  </c15:fullRef>
                </c:ext>
              </c:extLst>
              <c:f>'RAC par PP par poste'!$N$18:$AF$18</c:f>
              <c:numCache>
                <c:formatCode>_-* #\ ##0\ "€"_-;\-* #\ ##0\ "€"_-;_-* "-"??\ "€"_-;_-@_-</c:formatCode>
                <c:ptCount val="19"/>
                <c:pt idx="0">
                  <c:v>0.28086488594683479</c:v>
                </c:pt>
                <c:pt idx="1">
                  <c:v>0.52156336372269252</c:v>
                </c:pt>
                <c:pt idx="2">
                  <c:v>0.65234803770934024</c:v>
                </c:pt>
                <c:pt idx="3">
                  <c:v>0.70820035978319273</c:v>
                </c:pt>
                <c:pt idx="4">
                  <c:v>0.53896722063188085</c:v>
                </c:pt>
                <c:pt idx="5">
                  <c:v>0.94452811638529444</c:v>
                </c:pt>
                <c:pt idx="6">
                  <c:v>1.1226890050247811</c:v>
                </c:pt>
                <c:pt idx="7">
                  <c:v>1.4027686733441231</c:v>
                </c:pt>
                <c:pt idx="8">
                  <c:v>1.9784404016789383</c:v>
                </c:pt>
                <c:pt idx="9">
                  <c:v>2.9856364581475816</c:v>
                </c:pt>
                <c:pt idx="10">
                  <c:v>4.9923927160236836</c:v>
                </c:pt>
                <c:pt idx="11">
                  <c:v>8.5150256843604186</c:v>
                </c:pt>
                <c:pt idx="12">
                  <c:v>12.966323225820483</c:v>
                </c:pt>
                <c:pt idx="13">
                  <c:v>21.332950067280468</c:v>
                </c:pt>
                <c:pt idx="14">
                  <c:v>35.948420157865854</c:v>
                </c:pt>
                <c:pt idx="15">
                  <c:v>52.897371638425987</c:v>
                </c:pt>
                <c:pt idx="16">
                  <c:v>69.558161519284425</c:v>
                </c:pt>
                <c:pt idx="17">
                  <c:v>79.876465478310706</c:v>
                </c:pt>
                <c:pt idx="18">
                  <c:v>100.63442621555518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3E-4FBC-B03F-EC01C73F20AA}"/>
            </c:ext>
          </c:extLst>
        </c:ser>
        <c:ser>
          <c:idx val="1"/>
          <c:order val="1"/>
          <c:tx>
            <c:strRef>
              <c:f>'RAC par PP par poste'!$M$19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rgbClr val="FF009A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'RAC par PP par poste'!$N$1:$AH$1</c15:sqref>
                  </c15:fullRef>
                </c:ext>
              </c:extLst>
              <c:f>'RAC par PP par poste'!$N$1:$AF$1</c:f>
              <c:strCache>
                <c:ptCount val="19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'RAC par PP par poste'!$N$19:$AH$19</c15:sqref>
                  </c15:fullRef>
                </c:ext>
              </c:extLst>
              <c:f>'RAC par PP par poste'!$N$19:$AF$19</c:f>
              <c:numCache>
                <c:formatCode>_-* #\ ##0\ "€"_-;\-* #\ ##0\ "€"_-;_-* "-"??\ "€"_-;_-@_-</c:formatCode>
                <c:ptCount val="19"/>
                <c:pt idx="0">
                  <c:v>0.33663660538477652</c:v>
                </c:pt>
                <c:pt idx="1">
                  <c:v>0.60672976766764153</c:v>
                </c:pt>
                <c:pt idx="2">
                  <c:v>0.69024433872198143</c:v>
                </c:pt>
                <c:pt idx="3">
                  <c:v>0.83553580335452604</c:v>
                </c:pt>
                <c:pt idx="4">
                  <c:v>1.2138741054507074</c:v>
                </c:pt>
                <c:pt idx="5">
                  <c:v>1.6910927633085666</c:v>
                </c:pt>
                <c:pt idx="6">
                  <c:v>2.2044086111542986</c:v>
                </c:pt>
                <c:pt idx="7">
                  <c:v>3.3076537557061125</c:v>
                </c:pt>
                <c:pt idx="8">
                  <c:v>5.0295616917343438</c:v>
                </c:pt>
                <c:pt idx="9">
                  <c:v>7.9038852841952609</c:v>
                </c:pt>
                <c:pt idx="10">
                  <c:v>12.168477445290659</c:v>
                </c:pt>
                <c:pt idx="11">
                  <c:v>19.696141695066011</c:v>
                </c:pt>
                <c:pt idx="12">
                  <c:v>28.306520595509301</c:v>
                </c:pt>
                <c:pt idx="13">
                  <c:v>43.196048997906026</c:v>
                </c:pt>
                <c:pt idx="14">
                  <c:v>66.143269373281569</c:v>
                </c:pt>
                <c:pt idx="15">
                  <c:v>101.44648396460911</c:v>
                </c:pt>
                <c:pt idx="16">
                  <c:v>135.82079074240781</c:v>
                </c:pt>
                <c:pt idx="17">
                  <c:v>164.43301364413009</c:v>
                </c:pt>
                <c:pt idx="18">
                  <c:v>176.21173274159867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3E-4FBC-B03F-EC01C73F2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9687560"/>
        <c:axId val="1809689608"/>
      </c:lineChart>
      <c:catAx>
        <c:axId val="1809687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09689608"/>
        <c:crosses val="autoZero"/>
        <c:auto val="1"/>
        <c:lblAlgn val="ctr"/>
        <c:lblOffset val="100"/>
        <c:noMultiLvlLbl val="0"/>
      </c:catAx>
      <c:valAx>
        <c:axId val="1809689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09687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Autres dispositifs médicaux</a:t>
            </a:r>
          </a:p>
        </c:rich>
      </c:tx>
      <c:layout>
        <c:manualLayout>
          <c:xMode val="edge"/>
          <c:yMode val="edge"/>
          <c:x val="0.32638878473524141"/>
          <c:y val="2.67857748364645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'RAC par PP par poste'!$M$22</c:f>
              <c:strCache>
                <c:ptCount val="1"/>
                <c:pt idx="0">
                  <c:v>2010</c:v>
                </c:pt>
              </c:strCache>
            </c:strRef>
          </c:tx>
          <c:spPr>
            <a:ln w="28575" cap="rnd">
              <a:solidFill>
                <a:srgbClr val="163CD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'RAC par PP par poste'!$N$1:$AH$1</c15:sqref>
                  </c15:fullRef>
                </c:ext>
              </c:extLst>
              <c:f>'RAC par PP par poste'!$N$1:$AF$1</c:f>
              <c:strCache>
                <c:ptCount val="19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'RAC par PP par poste'!$N$22:$AH$22</c15:sqref>
                  </c15:fullRef>
                </c:ext>
              </c:extLst>
              <c:f>'RAC par PP par poste'!$N$22:$AF$22</c:f>
              <c:numCache>
                <c:formatCode>_-* #\ ##0\ "€"_-;\-* #\ ##0\ "€"_-;_-* "-"??\ "€"_-;_-@_-</c:formatCode>
                <c:ptCount val="19"/>
                <c:pt idx="0">
                  <c:v>9.5180930932379937</c:v>
                </c:pt>
                <c:pt idx="1">
                  <c:v>5.6288616011549841</c:v>
                </c:pt>
                <c:pt idx="2">
                  <c:v>8.9091601470074657</c:v>
                </c:pt>
                <c:pt idx="3">
                  <c:v>7.1573539921777058</c:v>
                </c:pt>
                <c:pt idx="4">
                  <c:v>6.8605056903076482</c:v>
                </c:pt>
                <c:pt idx="5">
                  <c:v>9.6825390766233976</c:v>
                </c:pt>
                <c:pt idx="6">
                  <c:v>11.374368963925495</c:v>
                </c:pt>
                <c:pt idx="7">
                  <c:v>11.54024366668347</c:v>
                </c:pt>
                <c:pt idx="8">
                  <c:v>12.436481156406607</c:v>
                </c:pt>
                <c:pt idx="9">
                  <c:v>14.562108958830107</c:v>
                </c:pt>
                <c:pt idx="10">
                  <c:v>17.974222359434524</c:v>
                </c:pt>
                <c:pt idx="11">
                  <c:v>21.060355496298911</c:v>
                </c:pt>
                <c:pt idx="12">
                  <c:v>23.759256713902637</c:v>
                </c:pt>
                <c:pt idx="13">
                  <c:v>26.987036690059789</c:v>
                </c:pt>
                <c:pt idx="14">
                  <c:v>29.917530211754162</c:v>
                </c:pt>
                <c:pt idx="15">
                  <c:v>34.051876847973119</c:v>
                </c:pt>
                <c:pt idx="16">
                  <c:v>40.214565290468975</c:v>
                </c:pt>
                <c:pt idx="17">
                  <c:v>48.480311044728737</c:v>
                </c:pt>
                <c:pt idx="18">
                  <c:v>77.941879089905015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41-404E-956D-841C79C6DF19}"/>
            </c:ext>
          </c:extLst>
        </c:ser>
        <c:ser>
          <c:idx val="1"/>
          <c:order val="1"/>
          <c:tx>
            <c:strRef>
              <c:f>'RAC par PP par poste'!$M$23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rgbClr val="FF009A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'RAC par PP par poste'!$N$1:$AH$1</c15:sqref>
                  </c15:fullRef>
                </c:ext>
              </c:extLst>
              <c:f>'RAC par PP par poste'!$N$1:$AF$1</c:f>
              <c:strCache>
                <c:ptCount val="19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'RAC par PP par poste'!$N$23:$AH$23</c15:sqref>
                  </c15:fullRef>
                </c:ext>
              </c:extLst>
              <c:f>'RAC par PP par poste'!$N$23:$AF$23</c:f>
              <c:numCache>
                <c:formatCode>_-* #\ ##0\ "€"_-;\-* #\ ##0\ "€"_-;_-* "-"??\ "€"_-;_-@_-</c:formatCode>
                <c:ptCount val="19"/>
                <c:pt idx="0">
                  <c:v>17.604540905887486</c:v>
                </c:pt>
                <c:pt idx="1">
                  <c:v>10.774368662239818</c:v>
                </c:pt>
                <c:pt idx="2">
                  <c:v>18.797024856177597</c:v>
                </c:pt>
                <c:pt idx="3">
                  <c:v>16.570013782444203</c:v>
                </c:pt>
                <c:pt idx="4">
                  <c:v>17.414943560023907</c:v>
                </c:pt>
                <c:pt idx="5">
                  <c:v>22.55609413016246</c:v>
                </c:pt>
                <c:pt idx="6">
                  <c:v>26.127868268578627</c:v>
                </c:pt>
                <c:pt idx="7">
                  <c:v>27.51589428452424</c:v>
                </c:pt>
                <c:pt idx="8">
                  <c:v>28.400409759254647</c:v>
                </c:pt>
                <c:pt idx="9">
                  <c:v>33.09762393687285</c:v>
                </c:pt>
                <c:pt idx="10">
                  <c:v>37.618567682250401</c:v>
                </c:pt>
                <c:pt idx="11">
                  <c:v>42.089082550035371</c:v>
                </c:pt>
                <c:pt idx="12">
                  <c:v>41.983203858184943</c:v>
                </c:pt>
                <c:pt idx="13">
                  <c:v>46.585696355021454</c:v>
                </c:pt>
                <c:pt idx="14">
                  <c:v>51.603210309166322</c:v>
                </c:pt>
                <c:pt idx="15">
                  <c:v>60.018966732299745</c:v>
                </c:pt>
                <c:pt idx="16">
                  <c:v>65.144025521793935</c:v>
                </c:pt>
                <c:pt idx="17">
                  <c:v>73.731947688069511</c:v>
                </c:pt>
                <c:pt idx="18">
                  <c:v>90.066558458509732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41-404E-956D-841C79C6D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9687560"/>
        <c:axId val="1809689608"/>
      </c:lineChart>
      <c:catAx>
        <c:axId val="1809687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09689608"/>
        <c:crosses val="autoZero"/>
        <c:auto val="1"/>
        <c:lblAlgn val="ctr"/>
        <c:lblOffset val="100"/>
        <c:noMultiLvlLbl val="0"/>
      </c:catAx>
      <c:valAx>
        <c:axId val="1809689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09687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Relationship Id="rId9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18</xdr:col>
      <xdr:colOff>450274</xdr:colOff>
      <xdr:row>36</xdr:row>
      <xdr:rowOff>34636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FCE53A6-8847-179D-D1B1-B18361435E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172357</xdr:rowOff>
    </xdr:from>
    <xdr:to>
      <xdr:col>25</xdr:col>
      <xdr:colOff>752928</xdr:colOff>
      <xdr:row>71</xdr:row>
      <xdr:rowOff>163285</xdr:rowOff>
    </xdr:to>
    <xdr:graphicFrame macro="">
      <xdr:nvGraphicFramePr>
        <xdr:cNvPr id="8" name="Graphique 1">
          <a:extLst>
            <a:ext uri="{FF2B5EF4-FFF2-40B4-BE49-F238E27FC236}">
              <a16:creationId xmlns:a16="http://schemas.microsoft.com/office/drawing/2014/main" id="{BAF65FD3-713F-4334-B53F-E01D9D927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77</xdr:row>
      <xdr:rowOff>0</xdr:rowOff>
    </xdr:from>
    <xdr:to>
      <xdr:col>16</xdr:col>
      <xdr:colOff>347634</xdr:colOff>
      <xdr:row>112</xdr:row>
      <xdr:rowOff>17318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7D5D3C03-85CF-41F9-866B-C2DEDB4A36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10</xdr:col>
      <xdr:colOff>400050</xdr:colOff>
      <xdr:row>17</xdr:row>
      <xdr:rowOff>9525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D0548F3B-17A3-7529-06B8-30148BABBF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10</xdr:col>
      <xdr:colOff>304800</xdr:colOff>
      <xdr:row>34</xdr:row>
      <xdr:rowOff>152400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D0B15DE5-CA29-4586-B359-DF5E1784B550}"/>
            </a:ext>
            <a:ext uri="{147F2762-F138-4A5C-976F-8EAC2B608ADB}">
              <a16:predDERef xmlns:a16="http://schemas.microsoft.com/office/drawing/2014/main" pred="{D0548F3B-17A3-7529-06B8-30148BABB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10</xdr:col>
      <xdr:colOff>304800</xdr:colOff>
      <xdr:row>52</xdr:row>
      <xdr:rowOff>152400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36CC2EA6-67B5-4FD6-929B-1A703829AB37}"/>
            </a:ext>
            <a:ext uri="{147F2762-F138-4A5C-976F-8EAC2B608ADB}">
              <a16:predDERef xmlns:a16="http://schemas.microsoft.com/office/drawing/2014/main" pred="{D0B15DE5-CA29-4586-B359-DF5E1784B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10</xdr:col>
      <xdr:colOff>304800</xdr:colOff>
      <xdr:row>70</xdr:row>
      <xdr:rowOff>152400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5AA5A90C-FA9E-4D49-8D45-51D51A427F6D}"/>
            </a:ext>
            <a:ext uri="{147F2762-F138-4A5C-976F-8EAC2B608ADB}">
              <a16:predDERef xmlns:a16="http://schemas.microsoft.com/office/drawing/2014/main" pred="{36CC2EA6-67B5-4FD6-929B-1A703829A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0</xdr:rowOff>
    </xdr:from>
    <xdr:to>
      <xdr:col>10</xdr:col>
      <xdr:colOff>304800</xdr:colOff>
      <xdr:row>88</xdr:row>
      <xdr:rowOff>152400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58F0C37D-D9C3-4DDA-8F6E-1C7D226CC3F7}"/>
            </a:ext>
            <a:ext uri="{147F2762-F138-4A5C-976F-8EAC2B608ADB}">
              <a16:predDERef xmlns:a16="http://schemas.microsoft.com/office/drawing/2014/main" pred="{5AA5A90C-FA9E-4D49-8D45-51D51A427F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90</xdr:row>
      <xdr:rowOff>66675</xdr:rowOff>
    </xdr:from>
    <xdr:to>
      <xdr:col>10</xdr:col>
      <xdr:colOff>304800</xdr:colOff>
      <xdr:row>107</xdr:row>
      <xdr:rowOff>28575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C27365F1-83C5-4929-96A9-8735F4BC3C92}"/>
            </a:ext>
            <a:ext uri="{147F2762-F138-4A5C-976F-8EAC2B608ADB}">
              <a16:predDERef xmlns:a16="http://schemas.microsoft.com/office/drawing/2014/main" pred="{58F0C37D-D9C3-4DDA-8F6E-1C7D226CC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108</xdr:row>
      <xdr:rowOff>0</xdr:rowOff>
    </xdr:from>
    <xdr:to>
      <xdr:col>10</xdr:col>
      <xdr:colOff>304800</xdr:colOff>
      <xdr:row>124</xdr:row>
      <xdr:rowOff>152400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77E18DF1-40FC-400A-A107-EBC73C1EF252}"/>
            </a:ext>
            <a:ext uri="{147F2762-F138-4A5C-976F-8EAC2B608ADB}">
              <a16:predDERef xmlns:a16="http://schemas.microsoft.com/office/drawing/2014/main" pred="{C27365F1-83C5-4929-96A9-8735F4BC3C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126</xdr:row>
      <xdr:rowOff>0</xdr:rowOff>
    </xdr:from>
    <xdr:to>
      <xdr:col>10</xdr:col>
      <xdr:colOff>304800</xdr:colOff>
      <xdr:row>142</xdr:row>
      <xdr:rowOff>152400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CC9A56C5-E91C-413D-8D65-4D981D446809}"/>
            </a:ext>
            <a:ext uri="{147F2762-F138-4A5C-976F-8EAC2B608ADB}">
              <a16:predDERef xmlns:a16="http://schemas.microsoft.com/office/drawing/2014/main" pred="{77E18DF1-40FC-400A-A107-EBC73C1EF2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144</xdr:row>
      <xdr:rowOff>0</xdr:rowOff>
    </xdr:from>
    <xdr:to>
      <xdr:col>10</xdr:col>
      <xdr:colOff>304800</xdr:colOff>
      <xdr:row>160</xdr:row>
      <xdr:rowOff>152400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DBBC622B-C46E-4247-AF12-2A0E884D291E}"/>
            </a:ext>
            <a:ext uri="{147F2762-F138-4A5C-976F-8EAC2B608ADB}">
              <a16:predDERef xmlns:a16="http://schemas.microsoft.com/office/drawing/2014/main" pred="{CC9A56C5-E91C-413D-8D65-4D981D446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word">
  <a:themeElements>
    <a:clrScheme name="Mutualité Française - Nouvelle charte graphique">
      <a:dk1>
        <a:srgbClr val="000F46"/>
      </a:dk1>
      <a:lt1>
        <a:sysClr val="window" lastClr="FFFFFF"/>
      </a:lt1>
      <a:dk2>
        <a:srgbClr val="FF0000"/>
      </a:dk2>
      <a:lt2>
        <a:srgbClr val="EBF7FB"/>
      </a:lt2>
      <a:accent1>
        <a:srgbClr val="FF009A"/>
      </a:accent1>
      <a:accent2>
        <a:srgbClr val="7325DB"/>
      </a:accent2>
      <a:accent3>
        <a:srgbClr val="163CD2"/>
      </a:accent3>
      <a:accent4>
        <a:srgbClr val="00799F"/>
      </a:accent4>
      <a:accent5>
        <a:srgbClr val="00716A"/>
      </a:accent5>
      <a:accent6>
        <a:srgbClr val="2A7D00"/>
      </a:accent6>
      <a:hlink>
        <a:srgbClr val="7325DB"/>
      </a:hlink>
      <a:folHlink>
        <a:srgbClr val="163CD2"/>
      </a:folHlink>
    </a:clrScheme>
    <a:fontScheme name="Mutualité Française - Nouvelle charte graphique">
      <a:majorFont>
        <a:latin typeface="Aptos Bold"/>
        <a:ea typeface=""/>
        <a:cs typeface=""/>
      </a:majorFont>
      <a:minorFont>
        <a:latin typeface="Apto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90BBA-F5BD-4D27-A314-854110CA7A80}">
  <sheetPr>
    <tabColor rgb="FF00B050"/>
  </sheetPr>
  <dimension ref="A1:AK78"/>
  <sheetViews>
    <sheetView topLeftCell="A39" zoomScale="80" zoomScaleNormal="80" workbookViewId="0">
      <selection activeCell="A61" sqref="A61:XFD64"/>
    </sheetView>
  </sheetViews>
  <sheetFormatPr baseColWidth="10" defaultColWidth="9.08203125" defaultRowHeight="14" x14ac:dyDescent="0.3"/>
  <cols>
    <col min="1" max="1" width="42.1640625" style="16" bestFit="1" customWidth="1"/>
    <col min="2" max="20" width="10.4140625" style="16" bestFit="1" customWidth="1"/>
    <col min="21" max="21" width="12.08203125" style="16" bestFit="1" customWidth="1"/>
    <col min="22" max="22" width="10.4140625" style="16" bestFit="1" customWidth="1"/>
    <col min="23" max="23" width="12.08203125" style="16" customWidth="1"/>
    <col min="24" max="24" width="9.08203125" style="16"/>
    <col min="25" max="27" width="9.08203125" style="16" hidden="1" customWidth="1"/>
    <col min="28" max="28" width="9.08203125" style="16"/>
    <col min="29" max="29" width="11.4140625" style="16" customWidth="1"/>
    <col min="30" max="16384" width="9.08203125" style="16"/>
  </cols>
  <sheetData>
    <row r="1" spans="1:29" ht="39" customHeight="1" thickBot="1" x14ac:dyDescent="0.35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7"/>
    </row>
    <row r="3" spans="1:29" x14ac:dyDescent="0.3">
      <c r="A3" s="11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2" t="s">
        <v>20</v>
      </c>
      <c r="U3" s="12" t="s">
        <v>21</v>
      </c>
      <c r="V3" s="13" t="s">
        <v>22</v>
      </c>
      <c r="Y3" s="17"/>
      <c r="Z3" s="17"/>
      <c r="AA3" s="18"/>
    </row>
    <row r="4" spans="1:29" x14ac:dyDescent="0.3">
      <c r="A4" s="44" t="s">
        <v>23</v>
      </c>
      <c r="B4" s="19">
        <v>41.286096149998997</v>
      </c>
      <c r="C4" s="19">
        <v>16.752581813616889</v>
      </c>
      <c r="D4" s="19">
        <v>19.013854040125505</v>
      </c>
      <c r="E4" s="19">
        <v>23.248904698309065</v>
      </c>
      <c r="F4" s="19">
        <v>21.117680463649531</v>
      </c>
      <c r="G4" s="19">
        <v>25.541292449892254</v>
      </c>
      <c r="H4" s="19">
        <v>31.127521207938198</v>
      </c>
      <c r="I4" s="19">
        <v>36.555926802212539</v>
      </c>
      <c r="J4" s="19">
        <v>43.059621711433081</v>
      </c>
      <c r="K4" s="20">
        <v>52.05086530960272</v>
      </c>
      <c r="L4" s="21">
        <v>65.177149896728793</v>
      </c>
      <c r="M4" s="21">
        <v>79.352297718271316</v>
      </c>
      <c r="N4" s="19">
        <v>96.076532853880991</v>
      </c>
      <c r="O4" s="19">
        <v>112.84870256840149</v>
      </c>
      <c r="P4" s="19">
        <v>126.22511147835537</v>
      </c>
      <c r="Q4" s="19">
        <v>138.06588071464739</v>
      </c>
      <c r="R4" s="19">
        <v>146.79884871217496</v>
      </c>
      <c r="S4" s="19">
        <v>147.23565287063821</v>
      </c>
      <c r="T4" s="19">
        <v>190.76080359393475</v>
      </c>
      <c r="U4" s="19">
        <v>208.86994087365494</v>
      </c>
      <c r="V4" s="19">
        <v>58.835469481457196</v>
      </c>
      <c r="Y4" s="17"/>
      <c r="Z4" s="17"/>
      <c r="AA4" s="18"/>
      <c r="AB4" s="42"/>
      <c r="AC4" s="22"/>
    </row>
    <row r="5" spans="1:29" x14ac:dyDescent="0.3">
      <c r="A5" s="44" t="s">
        <v>24</v>
      </c>
      <c r="B5" s="19">
        <v>18.818901331744815</v>
      </c>
      <c r="C5" s="19">
        <v>10.761886063975709</v>
      </c>
      <c r="D5" s="19">
        <v>10.342669668419628</v>
      </c>
      <c r="E5" s="19">
        <v>11.635165120143673</v>
      </c>
      <c r="F5" s="19">
        <v>10.920051943986751</v>
      </c>
      <c r="G5" s="19">
        <v>13.04775476511691</v>
      </c>
      <c r="H5" s="19">
        <v>14.93926734845693</v>
      </c>
      <c r="I5" s="19">
        <v>16.047207693476786</v>
      </c>
      <c r="J5" s="19">
        <v>17.719027449009168</v>
      </c>
      <c r="K5" s="20">
        <v>20.730687738229754</v>
      </c>
      <c r="L5" s="21">
        <v>26.092971642435455</v>
      </c>
      <c r="M5" s="19">
        <v>32.695895231238048</v>
      </c>
      <c r="N5" s="19">
        <v>42.133189144435079</v>
      </c>
      <c r="O5" s="19">
        <v>52.892740978019319</v>
      </c>
      <c r="P5" s="19">
        <v>60.514581120252508</v>
      </c>
      <c r="Q5" s="19">
        <v>66.371367765465038</v>
      </c>
      <c r="R5" s="19">
        <v>70.940707368008987</v>
      </c>
      <c r="S5" s="19">
        <v>71.291680385252249</v>
      </c>
      <c r="T5" s="19">
        <v>92.462943172059497</v>
      </c>
      <c r="U5" s="19">
        <v>103.77710145019122</v>
      </c>
      <c r="V5" s="19">
        <v>26.936772231488167</v>
      </c>
      <c r="Y5" s="17"/>
      <c r="Z5" s="17"/>
      <c r="AA5" s="18"/>
      <c r="AB5" s="42"/>
      <c r="AC5" s="22"/>
    </row>
    <row r="6" spans="1:29" x14ac:dyDescent="0.3">
      <c r="A6" s="44" t="s">
        <v>25</v>
      </c>
      <c r="B6" s="19">
        <v>2.63871221409656</v>
      </c>
      <c r="C6" s="19">
        <v>1.617999315234721</v>
      </c>
      <c r="D6" s="19">
        <v>1.4191523840035334</v>
      </c>
      <c r="E6" s="19">
        <v>1.8517833295501767</v>
      </c>
      <c r="F6" s="19">
        <v>1.9379169132197718</v>
      </c>
      <c r="G6" s="19">
        <v>2.4754114144691646</v>
      </c>
      <c r="H6" s="19">
        <v>2.9640581906711643</v>
      </c>
      <c r="I6" s="19">
        <v>3.3512206065579688</v>
      </c>
      <c r="J6" s="19">
        <v>4.0283677634928834</v>
      </c>
      <c r="K6" s="20">
        <v>5.176152714125922</v>
      </c>
      <c r="L6" s="21">
        <v>7.2215197085415594</v>
      </c>
      <c r="M6" s="19">
        <v>9.4804565566427463</v>
      </c>
      <c r="N6" s="19">
        <v>12.335193194924839</v>
      </c>
      <c r="O6" s="19">
        <v>15.404227446044075</v>
      </c>
      <c r="P6" s="19">
        <v>17.833933442922099</v>
      </c>
      <c r="Q6" s="19">
        <v>19.761497874182545</v>
      </c>
      <c r="R6" s="19">
        <v>21.164514002423644</v>
      </c>
      <c r="S6" s="19">
        <v>20.577964150443222</v>
      </c>
      <c r="T6" s="19">
        <v>27.075606880153813</v>
      </c>
      <c r="U6" s="19">
        <v>26.481699779737774</v>
      </c>
      <c r="V6" s="19">
        <v>6.9358117366066612</v>
      </c>
      <c r="Y6" s="17"/>
      <c r="Z6" s="17"/>
      <c r="AA6" s="18"/>
      <c r="AB6" s="42"/>
      <c r="AC6" s="22"/>
    </row>
    <row r="7" spans="1:29" x14ac:dyDescent="0.3">
      <c r="A7" s="44" t="s">
        <v>26</v>
      </c>
      <c r="B7" s="19">
        <v>0.67341839474820098</v>
      </c>
      <c r="C7" s="19">
        <v>0.31316140167561496</v>
      </c>
      <c r="D7" s="19">
        <v>0.27925376363302246</v>
      </c>
      <c r="E7" s="19">
        <v>0.17978034740377097</v>
      </c>
      <c r="F7" s="19">
        <v>0.1188249592076958</v>
      </c>
      <c r="G7" s="19">
        <v>0.13461214926189827</v>
      </c>
      <c r="H7" s="19">
        <v>0.15835976103644445</v>
      </c>
      <c r="I7" s="19">
        <v>0.16539311874546803</v>
      </c>
      <c r="J7" s="19">
        <v>0.16812764290147247</v>
      </c>
      <c r="K7" s="20">
        <v>0.17927803323978772</v>
      </c>
      <c r="L7" s="21">
        <v>0.20816953041771361</v>
      </c>
      <c r="M7" s="19">
        <v>0.20706840510482885</v>
      </c>
      <c r="N7" s="19">
        <v>0.23476677672922514</v>
      </c>
      <c r="O7" s="19">
        <v>0.26028816557181489</v>
      </c>
      <c r="P7" s="19">
        <v>0.27148308566334678</v>
      </c>
      <c r="Q7" s="19">
        <v>0.28392743693808548</v>
      </c>
      <c r="R7" s="19">
        <v>0.30798158965619754</v>
      </c>
      <c r="S7" s="19">
        <v>0.34808696586586785</v>
      </c>
      <c r="T7" s="19">
        <v>0.52407148149400906</v>
      </c>
      <c r="U7" s="19">
        <v>0.67475390357128184</v>
      </c>
      <c r="V7" s="19">
        <v>0.24008033146671001</v>
      </c>
      <c r="Y7" s="17"/>
      <c r="Z7" s="17"/>
      <c r="AA7" s="18"/>
      <c r="AB7" s="42"/>
      <c r="AC7" s="22"/>
    </row>
    <row r="8" spans="1:29" x14ac:dyDescent="0.3">
      <c r="A8" s="45" t="s">
        <v>27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20">
        <v>0</v>
      </c>
      <c r="L8" s="21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Y8" s="17"/>
      <c r="Z8" s="17"/>
      <c r="AA8" s="18"/>
      <c r="AB8" s="42"/>
      <c r="AC8" s="22"/>
    </row>
    <row r="9" spans="1:29" x14ac:dyDescent="0.3">
      <c r="A9" s="45" t="s">
        <v>28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20">
        <v>0</v>
      </c>
      <c r="L9" s="21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Y9" s="17"/>
      <c r="Z9" s="17"/>
      <c r="AA9" s="18"/>
      <c r="AB9" s="42"/>
      <c r="AC9" s="22"/>
    </row>
    <row r="10" spans="1:29" x14ac:dyDescent="0.3">
      <c r="A10" s="44" t="s">
        <v>29</v>
      </c>
      <c r="B10" s="19">
        <v>41.488601573575494</v>
      </c>
      <c r="C10" s="19">
        <v>20.015510876506518</v>
      </c>
      <c r="D10" s="19">
        <v>17.324464248846105</v>
      </c>
      <c r="E10" s="19">
        <v>21.748966898260523</v>
      </c>
      <c r="F10" s="19">
        <v>21.379958783870809</v>
      </c>
      <c r="G10" s="19">
        <v>24.706240200446146</v>
      </c>
      <c r="H10" s="19">
        <v>26.640839260299114</v>
      </c>
      <c r="I10" s="19">
        <v>26.021419762900919</v>
      </c>
      <c r="J10" s="19">
        <v>25.26361534991651</v>
      </c>
      <c r="K10" s="20">
        <v>25.137552099794622</v>
      </c>
      <c r="L10" s="21">
        <v>25.69207666624219</v>
      </c>
      <c r="M10" s="19">
        <v>25.236179562717624</v>
      </c>
      <c r="N10" s="19">
        <v>24.918422082432979</v>
      </c>
      <c r="O10" s="19">
        <v>25.233882492629895</v>
      </c>
      <c r="P10" s="19">
        <v>25.93576961700051</v>
      </c>
      <c r="Q10" s="19">
        <v>25.940279904443194</v>
      </c>
      <c r="R10" s="19">
        <v>26.901526498288913</v>
      </c>
      <c r="S10" s="19">
        <v>28.236802459470958</v>
      </c>
      <c r="T10" s="19">
        <v>39.047811154769853</v>
      </c>
      <c r="U10" s="19">
        <v>52.53319146381385</v>
      </c>
      <c r="V10" s="19">
        <v>25.374477996011684</v>
      </c>
      <c r="Y10" s="17"/>
      <c r="Z10" s="17"/>
      <c r="AA10" s="18"/>
      <c r="AB10" s="42"/>
      <c r="AC10" s="22"/>
    </row>
    <row r="11" spans="1:29" x14ac:dyDescent="0.3">
      <c r="A11" s="44" t="s">
        <v>30</v>
      </c>
      <c r="B11" s="19">
        <v>19.57945195488518</v>
      </c>
      <c r="C11" s="19">
        <v>12.334151789258216</v>
      </c>
      <c r="D11" s="19">
        <v>13.067701562407999</v>
      </c>
      <c r="E11" s="19">
        <v>15.98303808950639</v>
      </c>
      <c r="F11" s="19">
        <v>17.041163133006282</v>
      </c>
      <c r="G11" s="19">
        <v>22.304242419675379</v>
      </c>
      <c r="H11" s="19">
        <v>25.446511190291922</v>
      </c>
      <c r="I11" s="19">
        <v>25.483489356740286</v>
      </c>
      <c r="J11" s="19">
        <v>27.738618094995019</v>
      </c>
      <c r="K11" s="20">
        <v>29.748143484125034</v>
      </c>
      <c r="L11" s="21">
        <v>30.024053153273471</v>
      </c>
      <c r="M11" s="19">
        <v>29.957032546990799</v>
      </c>
      <c r="N11" s="19">
        <v>30.997442776528878</v>
      </c>
      <c r="O11" s="19">
        <v>33.331713672506758</v>
      </c>
      <c r="P11" s="19">
        <v>33.472968068736961</v>
      </c>
      <c r="Q11" s="19">
        <v>33.452153629168571</v>
      </c>
      <c r="R11" s="19">
        <v>30.868955704585009</v>
      </c>
      <c r="S11" s="19">
        <v>25.661056451378791</v>
      </c>
      <c r="T11" s="19">
        <v>25.788992714143642</v>
      </c>
      <c r="U11" s="19">
        <v>19.167448465906627</v>
      </c>
      <c r="V11" s="19">
        <v>24.929398360752028</v>
      </c>
      <c r="Y11" s="17"/>
      <c r="Z11" s="17"/>
      <c r="AA11" s="18"/>
      <c r="AB11" s="42"/>
      <c r="AC11" s="22"/>
    </row>
    <row r="12" spans="1:29" x14ac:dyDescent="0.3">
      <c r="A12" s="44" t="s">
        <v>31</v>
      </c>
      <c r="B12" s="19">
        <v>2.3243021290893909E-2</v>
      </c>
      <c r="C12" s="19">
        <v>1.534970531093561E-4</v>
      </c>
      <c r="D12" s="19">
        <v>6.9680478943777858E-4</v>
      </c>
      <c r="E12" s="19">
        <v>1.1199971087064591E-2</v>
      </c>
      <c r="F12" s="19">
        <v>8.1732859535450147E-2</v>
      </c>
      <c r="G12" s="19">
        <v>0.22023531671566005</v>
      </c>
      <c r="H12" s="19">
        <v>0.23480231911230137</v>
      </c>
      <c r="I12" s="19">
        <v>0.13712594129212877</v>
      </c>
      <c r="J12" s="19">
        <v>7.6328944724391362E-2</v>
      </c>
      <c r="K12" s="20">
        <v>6.4620339251393516E-2</v>
      </c>
      <c r="L12" s="19">
        <v>6.2583094540745107E-2</v>
      </c>
      <c r="M12" s="19">
        <v>5.7271876365420138E-2</v>
      </c>
      <c r="N12" s="19">
        <v>6.1953259969833051E-2</v>
      </c>
      <c r="O12" s="19">
        <v>5.6329782384251778E-2</v>
      </c>
      <c r="P12" s="19">
        <v>4.6813317006631126E-2</v>
      </c>
      <c r="Q12" s="19">
        <v>3.3727303273897009E-2</v>
      </c>
      <c r="R12" s="19">
        <v>3.3617872145845683E-2</v>
      </c>
      <c r="S12" s="19">
        <v>3.5942158089885226E-2</v>
      </c>
      <c r="T12" s="19">
        <v>0.10989774484332013</v>
      </c>
      <c r="U12" s="19">
        <v>0.19686880018707817</v>
      </c>
      <c r="V12" s="19">
        <v>7.4214014488245189E-2</v>
      </c>
      <c r="Y12" s="17"/>
      <c r="Z12" s="17"/>
      <c r="AA12" s="18"/>
      <c r="AB12" s="42"/>
      <c r="AC12" s="22"/>
    </row>
    <row r="13" spans="1:29" x14ac:dyDescent="0.3">
      <c r="A13" s="44" t="s">
        <v>32</v>
      </c>
      <c r="B13" s="19">
        <v>0.31753021655274144</v>
      </c>
      <c r="C13" s="19">
        <v>0.29675413589282273</v>
      </c>
      <c r="D13" s="19">
        <v>0.65291523825505748</v>
      </c>
      <c r="E13" s="19">
        <v>1.8072355248547676</v>
      </c>
      <c r="F13" s="19">
        <v>1.9404739705698688</v>
      </c>
      <c r="G13" s="19">
        <v>2.0438772537724179</v>
      </c>
      <c r="H13" s="19">
        <v>2.1061612173076121</v>
      </c>
      <c r="I13" s="19">
        <v>2.2655925298052524</v>
      </c>
      <c r="J13" s="19">
        <v>2.5119449324518812</v>
      </c>
      <c r="K13" s="20">
        <v>2.8198643851117078</v>
      </c>
      <c r="L13" s="19">
        <v>3.3270235918588678</v>
      </c>
      <c r="M13" s="19">
        <v>3.8027645725441168</v>
      </c>
      <c r="N13" s="19">
        <v>4.5965953038063043</v>
      </c>
      <c r="O13" s="19">
        <v>6.0826066914977961</v>
      </c>
      <c r="P13" s="19">
        <v>8.4604690536909217</v>
      </c>
      <c r="Q13" s="19">
        <v>13.400014181471736</v>
      </c>
      <c r="R13" s="19">
        <v>24.489081964889973</v>
      </c>
      <c r="S13" s="19">
        <v>45.739037992062165</v>
      </c>
      <c r="T13" s="19">
        <v>93.621182432322271</v>
      </c>
      <c r="U13" s="19">
        <v>158.73690956608152</v>
      </c>
      <c r="V13" s="19">
        <v>5.0830828552732017</v>
      </c>
      <c r="Y13" s="17"/>
      <c r="Z13" s="17"/>
      <c r="AA13" s="18"/>
      <c r="AB13" s="42"/>
      <c r="AC13" s="22"/>
    </row>
    <row r="14" spans="1:29" x14ac:dyDescent="0.3">
      <c r="A14" s="44" t="s">
        <v>33</v>
      </c>
      <c r="B14" s="19">
        <v>8.1869446028306445</v>
      </c>
      <c r="C14" s="19">
        <v>1.1124563433732912</v>
      </c>
      <c r="D14" s="19">
        <v>5.1057549067255392</v>
      </c>
      <c r="E14" s="19">
        <v>6.6200919585613924</v>
      </c>
      <c r="F14" s="19">
        <v>5.9318225788711114</v>
      </c>
      <c r="G14" s="19">
        <v>7.8952634448149581</v>
      </c>
      <c r="H14" s="19">
        <v>9.3495800085172558</v>
      </c>
      <c r="I14" s="19">
        <v>10.481834041894166</v>
      </c>
      <c r="J14" s="19">
        <v>11.777028351192298</v>
      </c>
      <c r="K14" s="20">
        <v>13.335058785581088</v>
      </c>
      <c r="L14" s="19">
        <v>14.914008583488295</v>
      </c>
      <c r="M14" s="19">
        <v>15.382390534159201</v>
      </c>
      <c r="N14" s="19">
        <v>15.914791575806676</v>
      </c>
      <c r="O14" s="19">
        <v>17.810947411863609</v>
      </c>
      <c r="P14" s="19">
        <v>19.183488713431633</v>
      </c>
      <c r="Q14" s="19">
        <v>20.935369751679644</v>
      </c>
      <c r="R14" s="19">
        <v>23.854727597181618</v>
      </c>
      <c r="S14" s="19">
        <v>29.967932323325215</v>
      </c>
      <c r="T14" s="19">
        <v>50.22461399796908</v>
      </c>
      <c r="U14" s="19">
        <v>79.224847601920743</v>
      </c>
      <c r="V14" s="19">
        <v>12.067589925470333</v>
      </c>
      <c r="Y14" s="17"/>
      <c r="Z14" s="17"/>
      <c r="AA14" s="18"/>
      <c r="AB14" s="42"/>
      <c r="AC14" s="22"/>
    </row>
    <row r="15" spans="1:29" x14ac:dyDescent="0.3">
      <c r="A15" s="44" t="s">
        <v>34</v>
      </c>
      <c r="B15" s="19">
        <v>4.8241857261759078</v>
      </c>
      <c r="C15" s="19">
        <v>26.769745942424873</v>
      </c>
      <c r="D15" s="19">
        <v>12.838131831585123</v>
      </c>
      <c r="E15" s="19">
        <v>1.6529318530405765</v>
      </c>
      <c r="F15" s="19">
        <v>0.24130494144637746</v>
      </c>
      <c r="G15" s="19">
        <v>0.21445472890611841</v>
      </c>
      <c r="H15" s="19">
        <v>0.230088177951391</v>
      </c>
      <c r="I15" s="19">
        <v>0.23964904783409938</v>
      </c>
      <c r="J15" s="19">
        <v>0.22004095982321409</v>
      </c>
      <c r="K15" s="20">
        <v>0.20574287223127491</v>
      </c>
      <c r="L15" s="19">
        <v>0.18677822509760245</v>
      </c>
      <c r="M15" s="19">
        <v>0.18019305420085524</v>
      </c>
      <c r="N15" s="19">
        <v>0.18724454757820086</v>
      </c>
      <c r="O15" s="19">
        <v>0.2261125285859665</v>
      </c>
      <c r="P15" s="19">
        <v>0.26870801770235059</v>
      </c>
      <c r="Q15" s="19">
        <v>0.37946284868631008</v>
      </c>
      <c r="R15" s="19">
        <v>0.47170102840513861</v>
      </c>
      <c r="S15" s="19">
        <v>0.56657684687674992</v>
      </c>
      <c r="T15" s="19">
        <v>0.72522800903065687</v>
      </c>
      <c r="U15" s="19">
        <v>0.60878103659132787</v>
      </c>
      <c r="V15" s="19">
        <v>2.9080022218754924</v>
      </c>
      <c r="Y15" s="17"/>
      <c r="Z15" s="17"/>
      <c r="AA15" s="18"/>
      <c r="AB15" s="42"/>
      <c r="AC15" s="22"/>
    </row>
    <row r="16" spans="1:29" x14ac:dyDescent="0.3">
      <c r="A16" s="44" t="s">
        <v>35</v>
      </c>
      <c r="B16" s="19">
        <v>0.56998120345420911</v>
      </c>
      <c r="C16" s="19">
        <v>1.7216405396950167</v>
      </c>
      <c r="D16" s="19">
        <v>0.86437373131986328</v>
      </c>
      <c r="E16" s="19">
        <v>0.39600502090830902</v>
      </c>
      <c r="F16" s="19">
        <v>0.30452949936982315</v>
      </c>
      <c r="G16" s="19">
        <v>0.39284998114106878</v>
      </c>
      <c r="H16" s="19">
        <v>0.43353510253497024</v>
      </c>
      <c r="I16" s="19">
        <v>0.44029455220032898</v>
      </c>
      <c r="J16" s="19">
        <v>0.4334666248572186</v>
      </c>
      <c r="K16" s="20">
        <v>0.39167877884360414</v>
      </c>
      <c r="L16" s="19">
        <v>0.36391714927306212</v>
      </c>
      <c r="M16" s="19">
        <v>0.35347121104068574</v>
      </c>
      <c r="N16" s="19">
        <v>0.39624348661045028</v>
      </c>
      <c r="O16" s="19">
        <v>0.44193340487753641</v>
      </c>
      <c r="P16" s="19">
        <v>0.46224008159596125</v>
      </c>
      <c r="Q16" s="19">
        <v>0.45739913467424886</v>
      </c>
      <c r="R16" s="19">
        <v>0.42391800808319452</v>
      </c>
      <c r="S16" s="19">
        <v>0.3449573366308345</v>
      </c>
      <c r="T16" s="19">
        <v>0.31777052986961446</v>
      </c>
      <c r="U16" s="19">
        <v>0.16275741765447588</v>
      </c>
      <c r="V16" s="19">
        <v>0.5158883609666608</v>
      </c>
      <c r="Y16" s="17"/>
      <c r="Z16" s="17"/>
      <c r="AA16" s="18"/>
      <c r="AB16" s="42"/>
      <c r="AC16" s="22"/>
    </row>
    <row r="17" spans="1:37" x14ac:dyDescent="0.3">
      <c r="A17" s="44" t="s">
        <v>36</v>
      </c>
      <c r="B17" s="19">
        <v>1.5575309539545839E-4</v>
      </c>
      <c r="C17" s="19">
        <v>1.177222565330686E-4</v>
      </c>
      <c r="D17" s="19">
        <v>4.003315585795868E-4</v>
      </c>
      <c r="E17" s="19">
        <v>5.0563923656708894E-4</v>
      </c>
      <c r="F17" s="19">
        <v>3.7219019311092542E-4</v>
      </c>
      <c r="G17" s="19">
        <v>5.4301117328309125E-4</v>
      </c>
      <c r="H17" s="19">
        <v>6.5319479697081601E-4</v>
      </c>
      <c r="I17" s="19">
        <v>7.9530953163040204E-4</v>
      </c>
      <c r="J17" s="19">
        <v>1.1539692202636675E-3</v>
      </c>
      <c r="K17" s="20">
        <v>1.6699338799027658E-3</v>
      </c>
      <c r="L17" s="19">
        <v>2.8407780921647498E-3</v>
      </c>
      <c r="M17" s="19">
        <v>4.7456332902751372E-3</v>
      </c>
      <c r="N17" s="19">
        <v>8.5384050146618366E-3</v>
      </c>
      <c r="O17" s="19">
        <v>1.3442803635751368E-2</v>
      </c>
      <c r="P17" s="19">
        <v>1.8882618080435024E-2</v>
      </c>
      <c r="Q17" s="19">
        <v>2.5593663333967755E-2</v>
      </c>
      <c r="R17" s="19">
        <v>2.58091983056397E-2</v>
      </c>
      <c r="S17" s="19">
        <v>2.4005662023999175E-2</v>
      </c>
      <c r="T17" s="19">
        <v>2.8109638129574031E-2</v>
      </c>
      <c r="U17" s="19">
        <v>2.6415793149434236E-2</v>
      </c>
      <c r="V17" s="19">
        <v>5.0974094895068142E-3</v>
      </c>
      <c r="Y17" s="17"/>
      <c r="Z17" s="17"/>
      <c r="AA17" s="18"/>
      <c r="AB17" s="42"/>
      <c r="AC17" s="22"/>
    </row>
    <row r="18" spans="1:37" x14ac:dyDescent="0.3">
      <c r="A18" s="45" t="s">
        <v>37</v>
      </c>
      <c r="B18" s="43">
        <v>0</v>
      </c>
      <c r="C18" s="43">
        <v>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3">
        <v>0</v>
      </c>
      <c r="P18" s="43">
        <v>0</v>
      </c>
      <c r="Q18" s="43">
        <v>0</v>
      </c>
      <c r="R18" s="43">
        <v>0</v>
      </c>
      <c r="S18" s="43">
        <v>0</v>
      </c>
      <c r="T18" s="43">
        <v>0</v>
      </c>
      <c r="U18" s="43">
        <v>0</v>
      </c>
      <c r="V18" s="43">
        <v>0</v>
      </c>
      <c r="Y18" s="17"/>
      <c r="Z18" s="17"/>
      <c r="AA18" s="18"/>
      <c r="AB18" s="42"/>
      <c r="AC18" s="22"/>
    </row>
    <row r="19" spans="1:37" x14ac:dyDescent="0.3">
      <c r="A19" s="45" t="s">
        <v>38</v>
      </c>
      <c r="B19" s="43">
        <v>0</v>
      </c>
      <c r="C19" s="43">
        <v>0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3">
        <v>0</v>
      </c>
      <c r="P19" s="43">
        <v>0</v>
      </c>
      <c r="Q19" s="43">
        <v>0</v>
      </c>
      <c r="R19" s="43">
        <v>0</v>
      </c>
      <c r="S19" s="43">
        <v>0</v>
      </c>
      <c r="T19" s="43">
        <v>0</v>
      </c>
      <c r="U19" s="43">
        <v>0</v>
      </c>
      <c r="V19" s="43">
        <v>0</v>
      </c>
      <c r="Y19" s="17"/>
      <c r="Z19" s="17"/>
      <c r="AA19" s="18"/>
      <c r="AB19" s="42"/>
      <c r="AC19" s="22"/>
    </row>
    <row r="20" spans="1:37" x14ac:dyDescent="0.3">
      <c r="A20" s="44" t="s">
        <v>39</v>
      </c>
      <c r="B20" s="19">
        <v>1.0943331071679809</v>
      </c>
      <c r="C20" s="19">
        <v>3.8179619982251456</v>
      </c>
      <c r="D20" s="19">
        <v>3.767259284766252</v>
      </c>
      <c r="E20" s="19">
        <v>2.2891848252232019</v>
      </c>
      <c r="F20" s="19">
        <v>0.55383271350910634</v>
      </c>
      <c r="G20" s="19">
        <v>0.62158138817351705</v>
      </c>
      <c r="H20" s="19">
        <v>0.64215321117646296</v>
      </c>
      <c r="I20" s="19">
        <v>0.62138092273577739</v>
      </c>
      <c r="J20" s="19">
        <v>0.94112688001734668</v>
      </c>
      <c r="K20" s="20">
        <v>1.6543644103746016</v>
      </c>
      <c r="L20" s="19">
        <v>1.8303579261228411</v>
      </c>
      <c r="M20" s="19">
        <v>1.7284611935620158</v>
      </c>
      <c r="N20" s="19">
        <v>1.577414673799902</v>
      </c>
      <c r="O20" s="19">
        <v>1.4233064378668379</v>
      </c>
      <c r="P20" s="19">
        <v>1.2849604928636351</v>
      </c>
      <c r="Q20" s="19">
        <v>1.1551670370142884</v>
      </c>
      <c r="R20" s="19">
        <v>1.0083784916578615</v>
      </c>
      <c r="S20" s="19">
        <v>0.80111722786279715</v>
      </c>
      <c r="T20" s="19">
        <v>0.78408542686698979</v>
      </c>
      <c r="U20" s="19">
        <v>0.5377142658505023</v>
      </c>
      <c r="V20" s="19">
        <v>1.5272463226490427</v>
      </c>
      <c r="Y20" s="17"/>
      <c r="Z20" s="17"/>
      <c r="AA20" s="18"/>
      <c r="AB20" s="42"/>
      <c r="AC20" s="22"/>
    </row>
    <row r="21" spans="1:37" x14ac:dyDescent="0.3">
      <c r="A21" s="45" t="s">
        <v>40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20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23"/>
      <c r="Y21" s="17"/>
      <c r="Z21" s="17"/>
      <c r="AA21" s="18"/>
      <c r="AB21" s="42"/>
      <c r="AC21" s="22"/>
    </row>
    <row r="22" spans="1:37" x14ac:dyDescent="0.3">
      <c r="A22" s="44" t="s">
        <v>41</v>
      </c>
      <c r="B22" s="24">
        <v>0.10319197925711662</v>
      </c>
      <c r="C22" s="24">
        <v>0.21251903163226515</v>
      </c>
      <c r="D22" s="24">
        <v>0.27711307498788501</v>
      </c>
      <c r="E22" s="24">
        <v>0.32365342647564871</v>
      </c>
      <c r="F22" s="24">
        <v>7.0236543150737782E-2</v>
      </c>
      <c r="G22" s="24">
        <v>5.6447210268794255E-2</v>
      </c>
      <c r="H22" s="24">
        <v>6.7129581813777595E-2</v>
      </c>
      <c r="I22" s="24">
        <v>9.1210132968471913E-2</v>
      </c>
      <c r="J22" s="24">
        <v>0.123842465319004</v>
      </c>
      <c r="K22" s="24">
        <v>0.17690986195111971</v>
      </c>
      <c r="L22" s="24">
        <v>0.28949276168054316</v>
      </c>
      <c r="M22" s="24">
        <v>0.48045088754644538</v>
      </c>
      <c r="N22" s="24">
        <v>0.75963618554058387</v>
      </c>
      <c r="O22" s="24">
        <v>1.2860598431751855</v>
      </c>
      <c r="P22" s="24">
        <v>2.1918973074187966</v>
      </c>
      <c r="Q22" s="24">
        <v>3.2739855695215918</v>
      </c>
      <c r="R22" s="24">
        <v>4.4291059675839284</v>
      </c>
      <c r="S22" s="24">
        <v>5.3561089302664744</v>
      </c>
      <c r="T22" s="24">
        <v>7.2869192619645826</v>
      </c>
      <c r="U22" s="24">
        <v>7.3818253639699272</v>
      </c>
      <c r="V22" s="19">
        <v>0.72337360722357136</v>
      </c>
      <c r="W22" s="23"/>
      <c r="Y22" s="17"/>
      <c r="Z22" s="17"/>
      <c r="AA22" s="18"/>
      <c r="AB22" s="42"/>
      <c r="AC22" s="22"/>
    </row>
    <row r="23" spans="1:37" x14ac:dyDescent="0.3">
      <c r="A23" s="44" t="s">
        <v>42</v>
      </c>
      <c r="B23" s="19">
        <v>5.1517705781561984</v>
      </c>
      <c r="C23" s="19">
        <v>2.0092002177274142</v>
      </c>
      <c r="D23" s="19">
        <v>3.1247283072132386</v>
      </c>
      <c r="E23" s="19">
        <v>3.39519066180753</v>
      </c>
      <c r="F23" s="19">
        <v>3.9375574011566772</v>
      </c>
      <c r="G23" s="19">
        <v>5.2789996888584394</v>
      </c>
      <c r="H23" s="19">
        <v>6.183169623154793</v>
      </c>
      <c r="I23" s="19">
        <v>6.2506891696736222</v>
      </c>
      <c r="J23" s="19">
        <v>6.83158384582502</v>
      </c>
      <c r="K23" s="20">
        <v>8.2010875767368816</v>
      </c>
      <c r="L23" s="19">
        <v>10.499019372793384</v>
      </c>
      <c r="M23" s="19">
        <v>12.616920092551643</v>
      </c>
      <c r="N23" s="19">
        <v>14.380904825849859</v>
      </c>
      <c r="O23" s="19">
        <v>16.315748673104739</v>
      </c>
      <c r="P23" s="19">
        <v>18.180727314339116</v>
      </c>
      <c r="Q23" s="19">
        <v>21.466806313900324</v>
      </c>
      <c r="R23" s="19">
        <v>26.029442227357261</v>
      </c>
      <c r="S23" s="19">
        <v>33.419417827908291</v>
      </c>
      <c r="T23" s="19">
        <v>57.01168168322053</v>
      </c>
      <c r="U23" s="19">
        <v>94.874094191334251</v>
      </c>
      <c r="V23" s="19">
        <v>9.6612827556414356</v>
      </c>
      <c r="Y23" s="17"/>
      <c r="Z23" s="17"/>
      <c r="AA23" s="18"/>
      <c r="AB23" s="42"/>
      <c r="AC23" s="22"/>
    </row>
    <row r="24" spans="1:37" x14ac:dyDescent="0.3">
      <c r="A24" s="44" t="s">
        <v>43</v>
      </c>
      <c r="B24" s="19">
        <v>5.2608876129021098</v>
      </c>
      <c r="C24" s="19">
        <v>3.5645440864866331</v>
      </c>
      <c r="D24" s="19">
        <v>3.8362689896108577</v>
      </c>
      <c r="E24" s="19">
        <v>8.8437544131868702</v>
      </c>
      <c r="F24" s="19">
        <v>13.366788598959737</v>
      </c>
      <c r="G24" s="19">
        <v>18.757541162546371</v>
      </c>
      <c r="H24" s="19">
        <v>19.635200021821035</v>
      </c>
      <c r="I24" s="19">
        <v>16.93743284547153</v>
      </c>
      <c r="J24" s="19">
        <v>15.798817718117389</v>
      </c>
      <c r="K24" s="19">
        <v>17.175129377266561</v>
      </c>
      <c r="L24" s="19">
        <v>19.829669803427461</v>
      </c>
      <c r="M24" s="19">
        <v>20.903568039256648</v>
      </c>
      <c r="N24" s="19">
        <v>23.212799881473448</v>
      </c>
      <c r="O24" s="19">
        <v>25.050411394905058</v>
      </c>
      <c r="P24" s="19">
        <v>25.246059159366911</v>
      </c>
      <c r="Q24" s="19">
        <v>24.800752183831484</v>
      </c>
      <c r="R24" s="19">
        <v>23.864737074082015</v>
      </c>
      <c r="S24" s="19">
        <v>22.382788308534849</v>
      </c>
      <c r="T24" s="19">
        <v>27.500623657158222</v>
      </c>
      <c r="U24" s="19">
        <v>30.089577519981042</v>
      </c>
      <c r="V24" s="19">
        <v>16.433493069784738</v>
      </c>
      <c r="Y24" s="17"/>
      <c r="Z24" s="17"/>
      <c r="AA24" s="18"/>
      <c r="AB24" s="42"/>
      <c r="AC24" s="22"/>
    </row>
    <row r="25" spans="1:37" x14ac:dyDescent="0.3">
      <c r="A25" s="44" t="s">
        <v>44</v>
      </c>
      <c r="B25" s="19">
        <v>1.6096614936679363</v>
      </c>
      <c r="C25" s="19">
        <v>2.6497906353590661</v>
      </c>
      <c r="D25" s="19">
        <v>2.0599383289418385</v>
      </c>
      <c r="E25" s="19">
        <v>1.5272902994388804</v>
      </c>
      <c r="F25" s="19">
        <v>1.5652509430274637</v>
      </c>
      <c r="G25" s="19">
        <v>1.6783546901196189</v>
      </c>
      <c r="H25" s="19">
        <v>1.6349494702954031</v>
      </c>
      <c r="I25" s="19">
        <v>1.8973439527515252</v>
      </c>
      <c r="J25" s="19">
        <v>2.1814928581124318</v>
      </c>
      <c r="K25" s="19">
        <v>2.3618298153254171</v>
      </c>
      <c r="L25" s="19">
        <v>2.8862411563915806</v>
      </c>
      <c r="M25" s="19">
        <v>3.0241764163814522</v>
      </c>
      <c r="N25" s="19">
        <v>3.2664887778060878</v>
      </c>
      <c r="O25" s="19">
        <v>4.5353910012658618</v>
      </c>
      <c r="P25" s="19">
        <v>6.2274509074973805</v>
      </c>
      <c r="Q25" s="19">
        <v>8.6798047285867703</v>
      </c>
      <c r="R25" s="19">
        <v>11.37780881262638</v>
      </c>
      <c r="S25" s="19">
        <v>14.412461887535047</v>
      </c>
      <c r="T25" s="19">
        <v>25.581513760416879</v>
      </c>
      <c r="U25" s="19">
        <v>38.586571651587874</v>
      </c>
      <c r="V25" s="19">
        <v>3.3332595987638389</v>
      </c>
      <c r="Y25" s="17"/>
      <c r="Z25" s="17"/>
      <c r="AA25" s="18"/>
      <c r="AC25" s="25"/>
      <c r="AD25" s="25"/>
      <c r="AE25" s="25"/>
      <c r="AF25" s="25"/>
      <c r="AG25" s="25"/>
      <c r="AH25" s="25"/>
      <c r="AI25" s="25"/>
      <c r="AJ25" s="25"/>
      <c r="AK25" s="25"/>
    </row>
    <row r="26" spans="1:37" x14ac:dyDescent="0.3">
      <c r="A26" s="44" t="s">
        <v>45</v>
      </c>
      <c r="B26" s="43">
        <v>4.0501090476181556E-2</v>
      </c>
      <c r="C26" s="43">
        <v>9.0181996751128146E-2</v>
      </c>
      <c r="D26" s="43">
        <v>0.2149746558190937</v>
      </c>
      <c r="E26" s="43">
        <v>6.2734929382584556E-2</v>
      </c>
      <c r="F26" s="43">
        <v>3.5589296392252778E-2</v>
      </c>
      <c r="G26" s="43">
        <v>5.5384747543098724E-2</v>
      </c>
      <c r="H26" s="43">
        <v>9.9196482161318822E-2</v>
      </c>
      <c r="I26" s="43">
        <v>0.15781640628159349</v>
      </c>
      <c r="J26" s="43">
        <v>0.25973914460951536</v>
      </c>
      <c r="K26" s="43">
        <v>0.45745932647878979</v>
      </c>
      <c r="L26" s="43">
        <v>0.92975322812586636</v>
      </c>
      <c r="M26" s="43">
        <v>1.9766991172243891</v>
      </c>
      <c r="N26" s="43">
        <v>4.1661362572861984</v>
      </c>
      <c r="O26" s="43">
        <v>5.8395003590488228</v>
      </c>
      <c r="P26" s="43">
        <v>5.8646970521497535</v>
      </c>
      <c r="Q26" s="43">
        <v>4.2874159981866846</v>
      </c>
      <c r="R26" s="43">
        <v>2.2393632259152954</v>
      </c>
      <c r="S26" s="43">
        <v>0.85478189682844719</v>
      </c>
      <c r="T26" s="43">
        <v>0.43869921750962698</v>
      </c>
      <c r="U26" s="43">
        <v>7.5574206882167481</v>
      </c>
      <c r="V26" s="43">
        <v>1.3001175402950826</v>
      </c>
      <c r="Y26" s="17"/>
      <c r="Z26" s="17"/>
      <c r="AA26" s="18"/>
      <c r="AC26" s="25"/>
      <c r="AD26" s="25"/>
      <c r="AE26" s="25"/>
      <c r="AF26" s="25"/>
      <c r="AG26" s="25"/>
      <c r="AH26" s="25"/>
      <c r="AI26" s="25"/>
      <c r="AJ26" s="25"/>
      <c r="AK26" s="25"/>
    </row>
    <row r="27" spans="1:37" x14ac:dyDescent="0.3">
      <c r="A27" s="44" t="s">
        <v>46</v>
      </c>
      <c r="B27" s="43">
        <v>0.57820055227365041</v>
      </c>
      <c r="C27" s="43">
        <v>7.0383506870161145</v>
      </c>
      <c r="D27" s="43">
        <v>9.5725313364265343</v>
      </c>
      <c r="E27" s="43">
        <v>7.0848781864046924</v>
      </c>
      <c r="F27" s="43">
        <v>9.1833219657828824</v>
      </c>
      <c r="G27" s="43">
        <v>12.569572223541289</v>
      </c>
      <c r="H27" s="43">
        <v>14.366100150592958</v>
      </c>
      <c r="I27" s="43">
        <v>14.785841426040342</v>
      </c>
      <c r="J27" s="43">
        <v>14.706313401331082</v>
      </c>
      <c r="K27" s="43">
        <v>14.436815304260266</v>
      </c>
      <c r="L27" s="43">
        <v>14.010175609301575</v>
      </c>
      <c r="M27" s="43">
        <v>13.376435200590389</v>
      </c>
      <c r="N27" s="43">
        <v>13.098633556883074</v>
      </c>
      <c r="O27" s="43">
        <v>12.706574829639955</v>
      </c>
      <c r="P27" s="43">
        <v>11.691237173310702</v>
      </c>
      <c r="Q27" s="43">
        <v>10.344536474572717</v>
      </c>
      <c r="R27" s="43">
        <v>8.4988960017179682</v>
      </c>
      <c r="S27" s="43">
        <v>6.2313933844225877</v>
      </c>
      <c r="T27" s="43">
        <v>5.6472041927779122</v>
      </c>
      <c r="U27" s="43">
        <v>3.540264125065943</v>
      </c>
      <c r="V27" s="43">
        <v>11.200272347954463</v>
      </c>
      <c r="Y27" s="17"/>
      <c r="Z27" s="17"/>
      <c r="AA27" s="18"/>
      <c r="AC27" s="25"/>
      <c r="AD27" s="25"/>
      <c r="AE27" s="25"/>
      <c r="AF27" s="25"/>
      <c r="AG27" s="25"/>
      <c r="AH27" s="25"/>
      <c r="AI27" s="25"/>
      <c r="AJ27" s="25"/>
      <c r="AK27" s="25"/>
    </row>
    <row r="28" spans="1:37" x14ac:dyDescent="0.3">
      <c r="A28" s="45" t="s">
        <v>47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Y28" s="17"/>
      <c r="Z28" s="17"/>
      <c r="AA28" s="18"/>
      <c r="AC28" s="25"/>
      <c r="AD28" s="25"/>
      <c r="AE28" s="25"/>
      <c r="AF28" s="25"/>
      <c r="AG28" s="25"/>
      <c r="AH28" s="25"/>
      <c r="AI28" s="25"/>
      <c r="AJ28" s="25"/>
      <c r="AK28" s="25"/>
    </row>
    <row r="29" spans="1:37" x14ac:dyDescent="0.3">
      <c r="A29" s="44" t="s">
        <v>48</v>
      </c>
      <c r="B29" s="43">
        <v>3.0360619745921857E-3</v>
      </c>
      <c r="C29" s="43">
        <v>6.2942482698742043E-3</v>
      </c>
      <c r="D29" s="43">
        <v>8.1564633945234721E-2</v>
      </c>
      <c r="E29" s="43">
        <v>0.63841620827141354</v>
      </c>
      <c r="F29" s="43">
        <v>1.6996247257174433</v>
      </c>
      <c r="G29" s="43">
        <v>3.8324048034992528</v>
      </c>
      <c r="H29" s="43">
        <v>5.8914002842019091</v>
      </c>
      <c r="I29" s="43">
        <v>7.4656283785505089</v>
      </c>
      <c r="J29" s="43">
        <v>8.6950344815322165</v>
      </c>
      <c r="K29" s="43">
        <v>9.5335842810263056</v>
      </c>
      <c r="L29" s="43">
        <v>10.186616511630049</v>
      </c>
      <c r="M29" s="43">
        <v>10.36035209128287</v>
      </c>
      <c r="N29" s="43">
        <v>10.106233990419963</v>
      </c>
      <c r="O29" s="43">
        <v>10.136364506010096</v>
      </c>
      <c r="P29" s="43">
        <v>9.7732635828892569</v>
      </c>
      <c r="Q29" s="43">
        <v>9.0183391938183508</v>
      </c>
      <c r="R29" s="43">
        <v>7.6051373420120916</v>
      </c>
      <c r="S29" s="43">
        <v>5.9369922215906135</v>
      </c>
      <c r="T29" s="43">
        <v>5.510221652864967</v>
      </c>
      <c r="U29" s="43">
        <v>3.6531106904604651</v>
      </c>
      <c r="V29" s="43">
        <v>6.0966912048233057</v>
      </c>
      <c r="Y29" s="17"/>
      <c r="Z29" s="17"/>
      <c r="AA29" s="18"/>
    </row>
    <row r="30" spans="1:37" s="48" customFormat="1" x14ac:dyDescent="0.3">
      <c r="A30" s="14" t="s">
        <v>49</v>
      </c>
      <c r="B30" s="46">
        <f>SUM(B4:B29)</f>
        <v>152.24880461832475</v>
      </c>
      <c r="C30" s="46">
        <f t="shared" ref="C30:V30" si="0">SUM(C4:C29)</f>
        <v>111.08500234243095</v>
      </c>
      <c r="D30" s="46">
        <f t="shared" si="0"/>
        <v>103.84374712338031</v>
      </c>
      <c r="E30" s="46">
        <f t="shared" si="0"/>
        <v>109.30071140105308</v>
      </c>
      <c r="F30" s="46">
        <f t="shared" si="0"/>
        <v>111.42803442462285</v>
      </c>
      <c r="G30" s="46">
        <f t="shared" si="0"/>
        <v>141.82706304993565</v>
      </c>
      <c r="H30" s="46">
        <f t="shared" si="0"/>
        <v>162.15067580413194</v>
      </c>
      <c r="I30" s="46">
        <f t="shared" si="0"/>
        <v>169.39729199766498</v>
      </c>
      <c r="J30" s="46">
        <f t="shared" si="0"/>
        <v>182.53529258888139</v>
      </c>
      <c r="K30" s="46">
        <f t="shared" si="0"/>
        <v>203.83849442743673</v>
      </c>
      <c r="L30" s="46">
        <f t="shared" si="0"/>
        <v>233.7344183894632</v>
      </c>
      <c r="M30" s="46">
        <f t="shared" si="0"/>
        <v>261.17682994096185</v>
      </c>
      <c r="N30" s="46">
        <f t="shared" si="0"/>
        <v>298.42916155677733</v>
      </c>
      <c r="O30" s="46">
        <f t="shared" si="0"/>
        <v>341.8962849910348</v>
      </c>
      <c r="P30" s="46">
        <f t="shared" si="0"/>
        <v>373.15474160427436</v>
      </c>
      <c r="Q30" s="46">
        <f t="shared" si="0"/>
        <v>402.13348170739687</v>
      </c>
      <c r="R30" s="46">
        <f t="shared" si="0"/>
        <v>431.33425868710196</v>
      </c>
      <c r="S30" s="46">
        <f t="shared" si="0"/>
        <v>459.42475728700725</v>
      </c>
      <c r="T30" s="46">
        <f t="shared" si="0"/>
        <v>650.44798020149994</v>
      </c>
      <c r="U30" s="46">
        <f t="shared" si="0"/>
        <v>836.68129464892706</v>
      </c>
      <c r="V30" s="46">
        <f t="shared" si="0"/>
        <v>214.1816213724814</v>
      </c>
      <c r="W30" s="47"/>
      <c r="Y30" s="8"/>
      <c r="Z30" s="8"/>
      <c r="AA30" s="49"/>
      <c r="AC30" s="50"/>
      <c r="AD30" s="50"/>
      <c r="AE30" s="50"/>
      <c r="AF30" s="50"/>
      <c r="AG30" s="50"/>
      <c r="AH30" s="50"/>
      <c r="AI30" s="50"/>
      <c r="AJ30" s="50"/>
      <c r="AK30" s="50"/>
    </row>
    <row r="31" spans="1:37" x14ac:dyDescent="0.3">
      <c r="A31" s="27"/>
      <c r="B31" s="25"/>
      <c r="C31" s="25"/>
      <c r="D31" s="25"/>
      <c r="E31" s="25"/>
      <c r="F31" s="25"/>
      <c r="G31" s="25"/>
      <c r="H31" s="25"/>
      <c r="I31" s="25"/>
      <c r="J31" s="25"/>
      <c r="W31" s="23"/>
      <c r="AC31" s="26"/>
      <c r="AD31" s="26"/>
      <c r="AE31" s="26"/>
      <c r="AF31" s="26"/>
      <c r="AG31" s="26"/>
      <c r="AH31" s="26"/>
      <c r="AI31" s="26"/>
      <c r="AJ31" s="26"/>
      <c r="AK31" s="26"/>
    </row>
    <row r="32" spans="1:37" x14ac:dyDescent="0.3">
      <c r="W32" s="23"/>
      <c r="AF32" s="26"/>
    </row>
    <row r="33" spans="1:29" x14ac:dyDescent="0.3">
      <c r="A33" s="15" t="s">
        <v>50</v>
      </c>
      <c r="B33" s="12" t="s">
        <v>2</v>
      </c>
      <c r="C33" s="12" t="s">
        <v>3</v>
      </c>
      <c r="D33" s="12" t="s">
        <v>4</v>
      </c>
      <c r="E33" s="12" t="s">
        <v>5</v>
      </c>
      <c r="F33" s="12" t="s">
        <v>6</v>
      </c>
      <c r="G33" s="12" t="s">
        <v>7</v>
      </c>
      <c r="H33" s="12" t="s">
        <v>8</v>
      </c>
      <c r="I33" s="12" t="s">
        <v>9</v>
      </c>
      <c r="J33" s="12" t="s">
        <v>10</v>
      </c>
      <c r="K33" s="12" t="s">
        <v>11</v>
      </c>
      <c r="L33" s="12" t="s">
        <v>12</v>
      </c>
      <c r="M33" s="12" t="s">
        <v>13</v>
      </c>
      <c r="N33" s="12" t="s">
        <v>14</v>
      </c>
      <c r="O33" s="12" t="s">
        <v>15</v>
      </c>
      <c r="P33" s="12" t="s">
        <v>16</v>
      </c>
      <c r="Q33" s="12" t="s">
        <v>17</v>
      </c>
      <c r="R33" s="12" t="s">
        <v>18</v>
      </c>
      <c r="S33" s="12" t="s">
        <v>19</v>
      </c>
      <c r="T33" s="12" t="s">
        <v>20</v>
      </c>
      <c r="U33" s="12" t="s">
        <v>21</v>
      </c>
      <c r="V33" s="13" t="s">
        <v>22</v>
      </c>
    </row>
    <row r="34" spans="1:29" x14ac:dyDescent="0.3">
      <c r="A34" s="44" t="s">
        <v>29</v>
      </c>
      <c r="B34" s="43">
        <v>3.4858696293706002</v>
      </c>
      <c r="C34" s="43">
        <v>2.5069965317249254</v>
      </c>
      <c r="D34" s="43">
        <v>2.6070221288472673</v>
      </c>
      <c r="E34" s="43">
        <v>2.5765307877760568</v>
      </c>
      <c r="F34" s="43">
        <v>2.5216052183769935</v>
      </c>
      <c r="G34" s="43">
        <v>4.2612569597539585</v>
      </c>
      <c r="H34" s="43">
        <v>5.8262937914382027</v>
      </c>
      <c r="I34" s="43">
        <v>6.0481398791577616</v>
      </c>
      <c r="J34" s="43">
        <v>6.2672578672795032</v>
      </c>
      <c r="K34" s="43">
        <v>6.9462323637635981</v>
      </c>
      <c r="L34" s="43">
        <v>7.5441798445182267</v>
      </c>
      <c r="M34" s="43">
        <v>7.8033472163936741</v>
      </c>
      <c r="N34" s="43">
        <v>8.1021221445286411</v>
      </c>
      <c r="O34" s="43">
        <v>8.1499357744718992</v>
      </c>
      <c r="P34" s="43">
        <v>7.9616439399842429</v>
      </c>
      <c r="Q34" s="43">
        <v>7.9407046256049894</v>
      </c>
      <c r="R34" s="43">
        <v>8.373337714104979</v>
      </c>
      <c r="S34" s="43">
        <v>9.1079276905096354</v>
      </c>
      <c r="T34" s="43">
        <v>13.847545428852955</v>
      </c>
      <c r="U34" s="43">
        <v>17.935517584636631</v>
      </c>
      <c r="V34" s="43">
        <v>5.7867883372764339</v>
      </c>
      <c r="W34" s="23"/>
    </row>
    <row r="35" spans="1:29" x14ac:dyDescent="0.3">
      <c r="A35" s="44" t="s">
        <v>30</v>
      </c>
      <c r="B35" s="43">
        <v>21.108006853228403</v>
      </c>
      <c r="C35" s="43">
        <v>12.648086924575987</v>
      </c>
      <c r="D35" s="43">
        <v>18.351946302620576</v>
      </c>
      <c r="E35" s="43">
        <v>21.125520427831471</v>
      </c>
      <c r="F35" s="43">
        <v>19.586458576976199</v>
      </c>
      <c r="G35" s="43">
        <v>33.680609941540737</v>
      </c>
      <c r="H35" s="43">
        <v>42.431652536945613</v>
      </c>
      <c r="I35" s="43">
        <v>37.222832067774604</v>
      </c>
      <c r="J35" s="43">
        <v>34.137554796952493</v>
      </c>
      <c r="K35" s="43">
        <v>35.407402670196916</v>
      </c>
      <c r="L35" s="43">
        <v>37.977172900328299</v>
      </c>
      <c r="M35" s="43">
        <v>41.460228138563281</v>
      </c>
      <c r="N35" s="43">
        <v>46.462002674077823</v>
      </c>
      <c r="O35" s="43">
        <v>53.844644306595136</v>
      </c>
      <c r="P35" s="43">
        <v>55.236235724957439</v>
      </c>
      <c r="Q35" s="43">
        <v>57.266430293833317</v>
      </c>
      <c r="R35" s="43">
        <v>55.32297820400531</v>
      </c>
      <c r="S35" s="43">
        <v>44.655810702535931</v>
      </c>
      <c r="T35" s="43">
        <v>41.799159262051894</v>
      </c>
      <c r="U35" s="43">
        <v>28.276778672801562</v>
      </c>
      <c r="V35" s="43">
        <v>35.260945787731664</v>
      </c>
      <c r="W35" s="23"/>
      <c r="AC35" s="26"/>
    </row>
    <row r="36" spans="1:29" x14ac:dyDescent="0.3">
      <c r="A36" s="44" t="s">
        <v>31</v>
      </c>
      <c r="B36" s="43">
        <v>1.0898493899944075E-2</v>
      </c>
      <c r="C36" s="43">
        <v>1.6172502910820468E-4</v>
      </c>
      <c r="D36" s="43">
        <v>5.7971898884803735E-6</v>
      </c>
      <c r="E36" s="43">
        <v>9.8679961664647955E-4</v>
      </c>
      <c r="F36" s="43">
        <v>2.1238124933289953E-2</v>
      </c>
      <c r="G36" s="43">
        <v>0.16274976506827205</v>
      </c>
      <c r="H36" s="43">
        <v>0.27131535543726953</v>
      </c>
      <c r="I36" s="43">
        <v>0.12359342385093218</v>
      </c>
      <c r="J36" s="43">
        <v>2.6296500513627887E-2</v>
      </c>
      <c r="K36" s="43">
        <v>2.7852157644586758E-3</v>
      </c>
      <c r="L36" s="43">
        <v>1.8221469902194947E-3</v>
      </c>
      <c r="M36" s="43">
        <v>1.5898956426350092E-3</v>
      </c>
      <c r="N36" s="43">
        <v>1.3633603223564591E-3</v>
      </c>
      <c r="O36" s="43">
        <v>1.1350683540240073E-3</v>
      </c>
      <c r="P36" s="43">
        <v>1.2044375001369076E-3</v>
      </c>
      <c r="Q36" s="43">
        <v>1.0112943208885829E-3</v>
      </c>
      <c r="R36" s="43">
        <v>7.857281121508707E-4</v>
      </c>
      <c r="S36" s="43">
        <v>4.188413059222819E-4</v>
      </c>
      <c r="T36" s="43">
        <v>2.3975566135222106E-4</v>
      </c>
      <c r="U36" s="43">
        <v>3.2217064160459611E-3</v>
      </c>
      <c r="V36" s="43">
        <v>3.9417508221437206E-2</v>
      </c>
      <c r="W36" s="23"/>
      <c r="AC36" s="26"/>
    </row>
    <row r="37" spans="1:29" x14ac:dyDescent="0.3">
      <c r="A37" s="44" t="s">
        <v>32</v>
      </c>
      <c r="B37" s="43">
        <v>4.4912352157771736E-3</v>
      </c>
      <c r="C37" s="43">
        <v>2.9379554658313916E-3</v>
      </c>
      <c r="D37" s="43">
        <v>5.1543759702846791E-3</v>
      </c>
      <c r="E37" s="43">
        <v>1.3248786806673459E-2</v>
      </c>
      <c r="F37" s="43">
        <v>1.7003320210808498E-2</v>
      </c>
      <c r="G37" s="43">
        <v>1.5033643977082118E-2</v>
      </c>
      <c r="H37" s="43">
        <v>1.478378567233775E-2</v>
      </c>
      <c r="I37" s="43">
        <v>2.0177512614241017E-2</v>
      </c>
      <c r="J37" s="43">
        <v>1.9246981806369697E-2</v>
      </c>
      <c r="K37" s="43">
        <v>2.0554914681894281E-2</v>
      </c>
      <c r="L37" s="43">
        <v>2.5559864209686086E-2</v>
      </c>
      <c r="M37" s="43">
        <v>3.5466781217478448E-2</v>
      </c>
      <c r="N37" s="43">
        <v>4.4483795247487599E-2</v>
      </c>
      <c r="O37" s="43">
        <v>7.0331708786176964E-2</v>
      </c>
      <c r="P37" s="43">
        <v>3.5102990930502092</v>
      </c>
      <c r="Q37" s="43">
        <v>0.1377296689481787</v>
      </c>
      <c r="R37" s="43">
        <v>0.23868002422182988</v>
      </c>
      <c r="S37" s="43">
        <v>0.38288131309833368</v>
      </c>
      <c r="T37" s="43">
        <v>0.70737003141528076</v>
      </c>
      <c r="U37" s="43">
        <v>1.1931092367929566</v>
      </c>
      <c r="V37" s="43">
        <v>0.18353188448185181</v>
      </c>
      <c r="W37" s="23"/>
    </row>
    <row r="38" spans="1:29" x14ac:dyDescent="0.3">
      <c r="A38" s="44" t="s">
        <v>33</v>
      </c>
      <c r="B38" s="43">
        <v>0.65714499034104401</v>
      </c>
      <c r="C38" s="43">
        <v>6.5943018497041039E-2</v>
      </c>
      <c r="D38" s="43">
        <v>0.26389634508245013</v>
      </c>
      <c r="E38" s="43">
        <v>0.34829484965488039</v>
      </c>
      <c r="F38" s="43">
        <v>0.31763432165696709</v>
      </c>
      <c r="G38" s="43">
        <v>0.80917880965823885</v>
      </c>
      <c r="H38" s="43">
        <v>1.2570237252495553</v>
      </c>
      <c r="I38" s="43">
        <v>1.1554893958527916</v>
      </c>
      <c r="J38" s="43">
        <v>1.0819248010840423</v>
      </c>
      <c r="K38" s="43">
        <v>1.2008465701124003</v>
      </c>
      <c r="L38" s="43">
        <v>1.2082131025850475</v>
      </c>
      <c r="M38" s="43">
        <v>1.2761938739455729</v>
      </c>
      <c r="N38" s="43">
        <v>1.329279700770416</v>
      </c>
      <c r="O38" s="43">
        <v>1.3883044053387281</v>
      </c>
      <c r="P38" s="43">
        <v>1.3366514717345785</v>
      </c>
      <c r="Q38" s="43">
        <v>1.5306298888440697</v>
      </c>
      <c r="R38" s="43">
        <v>2.0599899460414184</v>
      </c>
      <c r="S38" s="43">
        <v>2.8397001913384687</v>
      </c>
      <c r="T38" s="43">
        <v>5.0951190103368171</v>
      </c>
      <c r="U38" s="43">
        <v>7.9306823072863502</v>
      </c>
      <c r="V38" s="43">
        <v>1.0297317399721408</v>
      </c>
      <c r="W38" s="23"/>
    </row>
    <row r="39" spans="1:29" x14ac:dyDescent="0.3">
      <c r="A39" s="44" t="s">
        <v>34</v>
      </c>
      <c r="B39" s="43">
        <v>5.1236984389404633E-3</v>
      </c>
      <c r="C39" s="43">
        <v>2.806455254735666E-2</v>
      </c>
      <c r="D39" s="43">
        <v>7.9425406947474408E-2</v>
      </c>
      <c r="E39" s="43">
        <v>8.6541071581370411E-3</v>
      </c>
      <c r="F39" s="43">
        <v>2.7725096147234482E-3</v>
      </c>
      <c r="G39" s="43">
        <v>3.6972986036718537E-3</v>
      </c>
      <c r="H39" s="43">
        <v>3.2639493942326443E-3</v>
      </c>
      <c r="I39" s="43">
        <v>2.5097646665563295E-3</v>
      </c>
      <c r="J39" s="43">
        <v>2.3785078887671091E-3</v>
      </c>
      <c r="K39" s="43">
        <v>3.1596056246632849E-3</v>
      </c>
      <c r="L39" s="43">
        <v>2.1537114052061234E-3</v>
      </c>
      <c r="M39" s="43">
        <v>2.4217332467849607E-3</v>
      </c>
      <c r="N39" s="43">
        <v>2.7161642094909451E-3</v>
      </c>
      <c r="O39" s="43">
        <v>3.3319966743846669E-3</v>
      </c>
      <c r="P39" s="43">
        <v>3.8810695888668824E-3</v>
      </c>
      <c r="Q39" s="43">
        <v>4.934352875480906E-3</v>
      </c>
      <c r="R39" s="43">
        <v>8.8939286916924817E-3</v>
      </c>
      <c r="S39" s="43">
        <v>1.0900395164000964E-2</v>
      </c>
      <c r="T39" s="43">
        <v>1.7420629767806266E-2</v>
      </c>
      <c r="U39" s="43">
        <v>1.3480680442799764E-2</v>
      </c>
      <c r="V39" s="43">
        <v>9.7477165776887042E-3</v>
      </c>
      <c r="W39" s="23"/>
    </row>
    <row r="40" spans="1:29" x14ac:dyDescent="0.3">
      <c r="A40" s="44" t="s">
        <v>35</v>
      </c>
      <c r="B40" s="43">
        <v>8.4363091482331821E-3</v>
      </c>
      <c r="C40" s="43">
        <v>2.1218294281215862E-2</v>
      </c>
      <c r="D40" s="43">
        <v>1.1106613809080667E-2</v>
      </c>
      <c r="E40" s="43">
        <v>6.2494394904695173E-3</v>
      </c>
      <c r="F40" s="43">
        <v>7.8156224456069831E-3</v>
      </c>
      <c r="G40" s="43">
        <v>1.5852890198000281E-2</v>
      </c>
      <c r="H40" s="43">
        <v>1.7303014713852937E-2</v>
      </c>
      <c r="I40" s="43">
        <v>1.3268693081696774E-2</v>
      </c>
      <c r="J40" s="43">
        <v>1.1571997707198318E-2</v>
      </c>
      <c r="K40" s="43">
        <v>1.138774581455726E-2</v>
      </c>
      <c r="L40" s="43">
        <v>1.1717039323905866E-2</v>
      </c>
      <c r="M40" s="43">
        <v>1.7401338094764369E-2</v>
      </c>
      <c r="N40" s="43">
        <v>1.1309996424878507E-2</v>
      </c>
      <c r="O40" s="43">
        <v>1.2490343155465239E-2</v>
      </c>
      <c r="P40" s="43">
        <v>1.3411324318598516E-2</v>
      </c>
      <c r="Q40" s="43">
        <v>1.4621735171341303E-2</v>
      </c>
      <c r="R40" s="43">
        <v>1.3744734345108485E-2</v>
      </c>
      <c r="S40" s="43">
        <v>1.2226425054593671E-2</v>
      </c>
      <c r="T40" s="43">
        <v>9.5482812164118941E-3</v>
      </c>
      <c r="U40" s="43">
        <v>8.3508774147471408E-3</v>
      </c>
      <c r="V40" s="43">
        <v>1.2787608167819655E-2</v>
      </c>
      <c r="W40" s="23"/>
    </row>
    <row r="41" spans="1:29" x14ac:dyDescent="0.3">
      <c r="A41" s="44" t="s">
        <v>36</v>
      </c>
      <c r="B41" s="43">
        <v>1.5575309539545839E-4</v>
      </c>
      <c r="C41" s="43">
        <v>1.177222565330686E-4</v>
      </c>
      <c r="D41" s="43">
        <v>4.003315585795868E-4</v>
      </c>
      <c r="E41" s="43">
        <v>5.0563923656708894E-4</v>
      </c>
      <c r="F41" s="43">
        <v>3.7219019311092542E-4</v>
      </c>
      <c r="G41" s="43">
        <v>5.4301117328309125E-4</v>
      </c>
      <c r="H41" s="43">
        <v>6.5319479697081601E-4</v>
      </c>
      <c r="I41" s="43">
        <v>7.9530953163040204E-4</v>
      </c>
      <c r="J41" s="43">
        <v>1.1539692202636675E-3</v>
      </c>
      <c r="K41" s="43">
        <v>1.6699338799027658E-3</v>
      </c>
      <c r="L41" s="43">
        <v>2.8407780921647498E-3</v>
      </c>
      <c r="M41" s="43">
        <v>4.7456332902751372E-3</v>
      </c>
      <c r="N41" s="43">
        <v>8.5384050146618366E-3</v>
      </c>
      <c r="O41" s="43">
        <v>1.3442803635751368E-2</v>
      </c>
      <c r="P41" s="43">
        <v>1.8882618080435024E-2</v>
      </c>
      <c r="Q41" s="43">
        <v>2.5593663333967755E-2</v>
      </c>
      <c r="R41" s="43">
        <v>2.58091983056397E-2</v>
      </c>
      <c r="S41" s="43">
        <v>2.4005662023999175E-2</v>
      </c>
      <c r="T41" s="43">
        <v>2.8109638129574031E-2</v>
      </c>
      <c r="U41" s="43">
        <v>2.6415793149434236E-2</v>
      </c>
      <c r="V41" s="43">
        <v>5.0974094895068142E-3</v>
      </c>
      <c r="W41" s="23"/>
    </row>
    <row r="42" spans="1:29" x14ac:dyDescent="0.3">
      <c r="A42" s="45" t="s">
        <v>37</v>
      </c>
      <c r="B42" s="43">
        <v>0</v>
      </c>
      <c r="C42" s="43">
        <v>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</v>
      </c>
      <c r="S42" s="43">
        <v>0</v>
      </c>
      <c r="T42" s="43">
        <v>0</v>
      </c>
      <c r="U42" s="43">
        <v>0</v>
      </c>
      <c r="V42" s="43">
        <v>0</v>
      </c>
      <c r="W42" s="23"/>
    </row>
    <row r="43" spans="1:29" x14ac:dyDescent="0.3">
      <c r="A43" s="45" t="s">
        <v>38</v>
      </c>
      <c r="B43" s="43">
        <v>0</v>
      </c>
      <c r="C43" s="43">
        <v>0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23"/>
    </row>
    <row r="44" spans="1:29" x14ac:dyDescent="0.3">
      <c r="A44" s="44" t="s">
        <v>39</v>
      </c>
      <c r="B44" s="43">
        <v>9.395592647124241</v>
      </c>
      <c r="C44" s="43">
        <v>35.689654869494809</v>
      </c>
      <c r="D44" s="43">
        <v>41.120305123974752</v>
      </c>
      <c r="E44" s="43">
        <v>42.933297673094408</v>
      </c>
      <c r="F44" s="43">
        <v>42.639402239992826</v>
      </c>
      <c r="G44" s="43">
        <v>55.675412820154875</v>
      </c>
      <c r="H44" s="43">
        <v>58.850449322739294</v>
      </c>
      <c r="I44" s="43">
        <v>55.460008416535956</v>
      </c>
      <c r="J44" s="43">
        <v>77.730308991185041</v>
      </c>
      <c r="K44" s="43">
        <v>130.81565503197973</v>
      </c>
      <c r="L44" s="43">
        <v>146.46271193010463</v>
      </c>
      <c r="M44" s="43">
        <v>142.56445720054637</v>
      </c>
      <c r="N44" s="43">
        <v>128.68564092252728</v>
      </c>
      <c r="O44" s="43">
        <v>115.73417048116083</v>
      </c>
      <c r="P44" s="43">
        <v>104.88002463400262</v>
      </c>
      <c r="Q44" s="43">
        <v>94.492735460202354</v>
      </c>
      <c r="R44" s="43">
        <v>81.07566116611018</v>
      </c>
      <c r="S44" s="43">
        <v>62.587675208963653</v>
      </c>
      <c r="T44" s="43">
        <v>57.719827767005285</v>
      </c>
      <c r="U44" s="43">
        <v>37.126048520893313</v>
      </c>
      <c r="V44" s="43">
        <v>79.947797373574019</v>
      </c>
      <c r="W44" s="23"/>
    </row>
    <row r="45" spans="1:29" x14ac:dyDescent="0.3">
      <c r="A45" s="45" t="s">
        <v>40</v>
      </c>
      <c r="B45" s="43">
        <v>0</v>
      </c>
      <c r="C45" s="43">
        <v>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  <c r="N45" s="43">
        <v>0</v>
      </c>
      <c r="O45" s="43">
        <v>0</v>
      </c>
      <c r="P45" s="43">
        <v>0</v>
      </c>
      <c r="Q45" s="43">
        <v>0</v>
      </c>
      <c r="R45" s="43">
        <v>0</v>
      </c>
      <c r="S45" s="43">
        <v>0</v>
      </c>
      <c r="T45" s="43">
        <v>0</v>
      </c>
      <c r="U45" s="43">
        <v>0</v>
      </c>
      <c r="V45" s="43">
        <v>0</v>
      </c>
      <c r="W45" s="23"/>
    </row>
    <row r="46" spans="1:29" x14ac:dyDescent="0.3">
      <c r="A46" s="44" t="s">
        <v>41</v>
      </c>
      <c r="B46" s="43">
        <v>0.17767290668971816</v>
      </c>
      <c r="C46" s="43">
        <v>0.30904433209042736</v>
      </c>
      <c r="D46" s="43">
        <v>0.37523496272145523</v>
      </c>
      <c r="E46" s="43">
        <v>0.38454693330754408</v>
      </c>
      <c r="F46" s="43">
        <v>0.46873067748114305</v>
      </c>
      <c r="G46" s="43">
        <v>0.88808090611650015</v>
      </c>
      <c r="H46" s="43">
        <v>1.0555594232110035</v>
      </c>
      <c r="I46" s="43">
        <v>1.3115585403756513</v>
      </c>
      <c r="J46" s="43">
        <v>1.8545979363599343</v>
      </c>
      <c r="K46" s="43">
        <v>2.808726596196462</v>
      </c>
      <c r="L46" s="43">
        <v>4.70289995434314</v>
      </c>
      <c r="M46" s="43">
        <v>8.034574796813974</v>
      </c>
      <c r="N46" s="43">
        <v>12.206687040279899</v>
      </c>
      <c r="O46" s="43">
        <v>20.046890224105283</v>
      </c>
      <c r="P46" s="43">
        <v>33.756522850447055</v>
      </c>
      <c r="Q46" s="43">
        <v>49.623386068904395</v>
      </c>
      <c r="R46" s="43">
        <v>65.129055551700503</v>
      </c>
      <c r="S46" s="43">
        <v>74.520356548044234</v>
      </c>
      <c r="T46" s="43">
        <v>93.347506953590596</v>
      </c>
      <c r="U46" s="43">
        <v>80.419620845592078</v>
      </c>
      <c r="V46" s="43">
        <v>10.062570058412792</v>
      </c>
      <c r="W46" s="23"/>
    </row>
    <row r="47" spans="1:29" x14ac:dyDescent="0.3">
      <c r="A47" s="44" t="s">
        <v>42</v>
      </c>
      <c r="B47" s="43">
        <v>4.3663225150817944</v>
      </c>
      <c r="C47" s="43">
        <v>3.6196613834275699</v>
      </c>
      <c r="D47" s="43">
        <v>5.7844318397942276</v>
      </c>
      <c r="E47" s="43">
        <v>3.7621633303701754</v>
      </c>
      <c r="F47" s="43">
        <v>2.922948289150971</v>
      </c>
      <c r="G47" s="43">
        <v>4.4035393877649582</v>
      </c>
      <c r="H47" s="43">
        <v>5.1911993407707024</v>
      </c>
      <c r="I47" s="43">
        <v>5.2895544970098483</v>
      </c>
      <c r="J47" s="43">
        <v>5.6048973105815882</v>
      </c>
      <c r="K47" s="43">
        <v>6.3610213820932255</v>
      </c>
      <c r="L47" s="43">
        <v>7.4752029866411398</v>
      </c>
      <c r="M47" s="43">
        <v>8.4434354037472694</v>
      </c>
      <c r="N47" s="43">
        <v>9.3783518880527765</v>
      </c>
      <c r="O47" s="43">
        <v>10.671288016955049</v>
      </c>
      <c r="P47" s="43">
        <v>11.736802897415046</v>
      </c>
      <c r="Q47" s="43">
        <v>12.585070534072793</v>
      </c>
      <c r="R47" s="43">
        <v>14.185123063111716</v>
      </c>
      <c r="S47" s="43">
        <v>15.060893216820444</v>
      </c>
      <c r="T47" s="43">
        <v>20.930197406684481</v>
      </c>
      <c r="U47" s="43">
        <v>24.482809244061496</v>
      </c>
      <c r="V47" s="43">
        <v>6.8775741860359023</v>
      </c>
    </row>
    <row r="48" spans="1:29" x14ac:dyDescent="0.3">
      <c r="A48" s="44" t="s">
        <v>44</v>
      </c>
      <c r="B48" s="43">
        <v>7.0272264026729672E-3</v>
      </c>
      <c r="C48" s="43">
        <v>7.9867460570258106E-3</v>
      </c>
      <c r="D48" s="43">
        <v>2.9302487633751269E-2</v>
      </c>
      <c r="E48" s="43">
        <v>7.2861910593605131E-3</v>
      </c>
      <c r="F48" s="43">
        <v>7.162001631014059E-3</v>
      </c>
      <c r="G48" s="43">
        <v>2.5235839395067413E-3</v>
      </c>
      <c r="H48" s="43">
        <v>6.1106109778646164E-3</v>
      </c>
      <c r="I48" s="43">
        <v>7.4567490610769858E-3</v>
      </c>
      <c r="J48" s="43">
        <v>9.6356377729000086E-3</v>
      </c>
      <c r="K48" s="43">
        <v>0.15406161324801643</v>
      </c>
      <c r="L48" s="43">
        <v>3.8495657008326946E-2</v>
      </c>
      <c r="M48" s="43">
        <v>4.2908015164514965E-2</v>
      </c>
      <c r="N48" s="43">
        <v>8.2293515042492937E-2</v>
      </c>
      <c r="O48" s="43">
        <v>0.11110310755009692</v>
      </c>
      <c r="P48" s="43">
        <v>8.730098597553769E-2</v>
      </c>
      <c r="Q48" s="43">
        <v>0.14308487204511036</v>
      </c>
      <c r="R48" s="43">
        <v>0.31057936776349093</v>
      </c>
      <c r="S48" s="43">
        <v>0.20152823325009389</v>
      </c>
      <c r="T48" s="43">
        <v>0.18731433721832366</v>
      </c>
      <c r="U48" s="43">
        <v>0.34044930966594089</v>
      </c>
      <c r="V48" s="43">
        <v>5.4508119974952009E-2</v>
      </c>
    </row>
    <row r="49" spans="1:23" x14ac:dyDescent="0.3">
      <c r="A49" s="44" t="s">
        <v>45</v>
      </c>
      <c r="B49" s="43">
        <v>4.540900382051927E-3</v>
      </c>
      <c r="C49" s="43">
        <v>1.0470095198278743E-2</v>
      </c>
      <c r="D49" s="43">
        <v>6.3304296531348052E-3</v>
      </c>
      <c r="E49" s="43">
        <v>5.0352647812023634E-3</v>
      </c>
      <c r="F49" s="43">
        <v>2.3043817261868354E-3</v>
      </c>
      <c r="G49" s="43">
        <v>2.2087761094812678E-3</v>
      </c>
      <c r="H49" s="43">
        <v>3.3625160262516296E-3</v>
      </c>
      <c r="I49" s="43">
        <v>6.9318430801334624E-3</v>
      </c>
      <c r="J49" s="43">
        <v>1.0089086133588299E-2</v>
      </c>
      <c r="K49" s="43">
        <v>2.8482167547396287E-2</v>
      </c>
      <c r="L49" s="43">
        <v>5.7775816776253465E-2</v>
      </c>
      <c r="M49" s="43">
        <v>9.3217834707600034E-2</v>
      </c>
      <c r="N49" s="43">
        <v>0.15108249407153621</v>
      </c>
      <c r="O49" s="43">
        <v>0.2405038309196259</v>
      </c>
      <c r="P49" s="43">
        <v>0.31110674536279148</v>
      </c>
      <c r="Q49" s="43">
        <v>0.25513657469179785</v>
      </c>
      <c r="R49" s="43">
        <v>0.15843543341078573</v>
      </c>
      <c r="S49" s="43">
        <v>7.6680521578905522E-2</v>
      </c>
      <c r="T49" s="43">
        <v>6.3985823295320002E-2</v>
      </c>
      <c r="U49" s="43">
        <v>7.0866923059906897E-3</v>
      </c>
      <c r="V49" s="43">
        <v>6.3608476377964143E-2</v>
      </c>
      <c r="W49" s="28"/>
    </row>
    <row r="50" spans="1:23" x14ac:dyDescent="0.3">
      <c r="A50" s="44" t="s">
        <v>46</v>
      </c>
      <c r="B50" s="43">
        <v>0.14036224001364192</v>
      </c>
      <c r="C50" s="43">
        <v>16.446697532700668</v>
      </c>
      <c r="D50" s="43">
        <v>135.46438575576684</v>
      </c>
      <c r="E50" s="43">
        <v>49.669279560797655</v>
      </c>
      <c r="F50" s="43">
        <v>1.3122579698418393</v>
      </c>
      <c r="G50" s="43">
        <v>2.0551286770976946</v>
      </c>
      <c r="H50" s="43">
        <v>3.0292989784674949</v>
      </c>
      <c r="I50" s="43">
        <v>3.3509308324197917</v>
      </c>
      <c r="J50" s="43">
        <v>3.4357482968478719</v>
      </c>
      <c r="K50" s="43">
        <v>3.174559775802948</v>
      </c>
      <c r="L50" s="43">
        <v>2.8217693788493849</v>
      </c>
      <c r="M50" s="43">
        <v>2.5703975647534167</v>
      </c>
      <c r="N50" s="43">
        <v>2.4651924186390359</v>
      </c>
      <c r="O50" s="43">
        <v>2.260403564777945</v>
      </c>
      <c r="P50" s="43">
        <v>1.6802573260236604</v>
      </c>
      <c r="Q50" s="43">
        <v>1.3604610460272513</v>
      </c>
      <c r="R50" s="43">
        <v>1.137688030719942</v>
      </c>
      <c r="S50" s="43">
        <v>0.79924305942673612</v>
      </c>
      <c r="T50" s="43">
        <v>0.82693010836580527</v>
      </c>
      <c r="U50" s="43">
        <v>0.60194614477896358</v>
      </c>
      <c r="V50" s="43">
        <v>13.676191478630116</v>
      </c>
      <c r="W50" s="28"/>
    </row>
    <row r="51" spans="1:23" x14ac:dyDescent="0.3">
      <c r="A51" s="45" t="s">
        <v>47</v>
      </c>
      <c r="B51" s="43">
        <v>0</v>
      </c>
      <c r="C51" s="43">
        <v>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  <c r="N51" s="43">
        <v>0</v>
      </c>
      <c r="O51" s="43">
        <v>0</v>
      </c>
      <c r="P51" s="43">
        <v>0</v>
      </c>
      <c r="Q51" s="43">
        <v>0</v>
      </c>
      <c r="R51" s="43">
        <v>0</v>
      </c>
      <c r="S51" s="43">
        <v>0</v>
      </c>
      <c r="T51" s="43">
        <v>0</v>
      </c>
      <c r="U51" s="43">
        <v>0</v>
      </c>
      <c r="V51" s="43">
        <v>0</v>
      </c>
      <c r="W51" s="28"/>
    </row>
    <row r="52" spans="1:23" x14ac:dyDescent="0.3">
      <c r="A52" s="44" t="s">
        <v>48</v>
      </c>
      <c r="B52" s="43">
        <v>3.5686665859173239E-2</v>
      </c>
      <c r="C52" s="43">
        <v>5.8585208473537202E-2</v>
      </c>
      <c r="D52" s="43">
        <v>0.62089809368346038</v>
      </c>
      <c r="E52" s="43">
        <v>5.3461699174909967</v>
      </c>
      <c r="F52" s="43">
        <v>13.59916960688167</v>
      </c>
      <c r="G52" s="43">
        <v>32.37588713083796</v>
      </c>
      <c r="H52" s="43">
        <v>51.426776144529903</v>
      </c>
      <c r="I52" s="43">
        <v>66.011490430656963</v>
      </c>
      <c r="J52" s="43">
        <v>79.507232098749341</v>
      </c>
      <c r="K52" s="43">
        <v>91.320045645929071</v>
      </c>
      <c r="L52" s="43">
        <v>103.9442426584091</v>
      </c>
      <c r="M52" s="43">
        <v>113.21806981373932</v>
      </c>
      <c r="N52" s="43">
        <v>113.3415678094194</v>
      </c>
      <c r="O52" s="43">
        <v>116.56493736439771</v>
      </c>
      <c r="P52" s="43">
        <v>113.50581445284529</v>
      </c>
      <c r="Q52" s="43">
        <v>107.27588427909971</v>
      </c>
      <c r="R52" s="43">
        <v>94.585239088306693</v>
      </c>
      <c r="S52" s="43">
        <v>78.240077213584001</v>
      </c>
      <c r="T52" s="43">
        <v>76.647296812751179</v>
      </c>
      <c r="U52" s="43">
        <v>53.578953801814549</v>
      </c>
      <c r="V52" s="43">
        <v>62.928006137726669</v>
      </c>
      <c r="W52" s="28"/>
    </row>
    <row r="53" spans="1:23" s="48" customFormat="1" x14ac:dyDescent="0.3">
      <c r="A53" s="14" t="s">
        <v>49</v>
      </c>
      <c r="B53" s="46">
        <f>SUM(B34:B52)</f>
        <v>39.407332064291637</v>
      </c>
      <c r="C53" s="46">
        <f t="shared" ref="C53:V53" si="1">SUM(C34:C52)</f>
        <v>71.41562689182031</v>
      </c>
      <c r="D53" s="46">
        <f t="shared" si="1"/>
        <v>204.71984599525322</v>
      </c>
      <c r="E53" s="46">
        <f t="shared" si="1"/>
        <v>126.18776970847226</v>
      </c>
      <c r="F53" s="46">
        <f t="shared" si="1"/>
        <v>83.426875051113356</v>
      </c>
      <c r="G53" s="46">
        <f t="shared" si="1"/>
        <v>134.35170360199425</v>
      </c>
      <c r="H53" s="46">
        <f t="shared" si="1"/>
        <v>169.38504569037056</v>
      </c>
      <c r="I53" s="46">
        <f t="shared" si="1"/>
        <v>176.02473735566963</v>
      </c>
      <c r="J53" s="46">
        <f t="shared" si="1"/>
        <v>209.69989478008253</v>
      </c>
      <c r="K53" s="46">
        <f t="shared" si="1"/>
        <v>278.25659123263523</v>
      </c>
      <c r="L53" s="46">
        <f t="shared" si="1"/>
        <v>312.27675776958472</v>
      </c>
      <c r="M53" s="46">
        <f t="shared" si="1"/>
        <v>325.56845523986692</v>
      </c>
      <c r="N53" s="46">
        <f t="shared" si="1"/>
        <v>322.27263232862816</v>
      </c>
      <c r="O53" s="46">
        <f t="shared" si="1"/>
        <v>329.11291299687809</v>
      </c>
      <c r="P53" s="46">
        <f t="shared" si="1"/>
        <v>334.04003957128651</v>
      </c>
      <c r="Q53" s="46">
        <f t="shared" si="1"/>
        <v>332.6574143579756</v>
      </c>
      <c r="R53" s="46">
        <f t="shared" si="1"/>
        <v>322.62600117895141</v>
      </c>
      <c r="S53" s="46">
        <f t="shared" si="1"/>
        <v>288.52032522269894</v>
      </c>
      <c r="T53" s="46">
        <f t="shared" si="1"/>
        <v>311.22757124634308</v>
      </c>
      <c r="U53" s="46">
        <f t="shared" si="1"/>
        <v>251.94447141805284</v>
      </c>
      <c r="V53" s="46">
        <f t="shared" si="1"/>
        <v>215.93830382265097</v>
      </c>
    </row>
    <row r="54" spans="1:23" x14ac:dyDescent="0.3">
      <c r="B54" s="29"/>
      <c r="C54" s="29"/>
      <c r="D54" s="29"/>
      <c r="E54" s="29"/>
      <c r="F54" s="29"/>
      <c r="G54" s="29"/>
      <c r="H54" s="29"/>
      <c r="I54" s="29"/>
      <c r="J54" s="29"/>
    </row>
    <row r="55" spans="1:23" x14ac:dyDescent="0.3">
      <c r="A55" s="30" t="s">
        <v>51</v>
      </c>
      <c r="B55" s="7" t="s">
        <v>2</v>
      </c>
      <c r="C55" s="7" t="s">
        <v>3</v>
      </c>
      <c r="D55" s="7" t="s">
        <v>4</v>
      </c>
      <c r="E55" s="7" t="s">
        <v>5</v>
      </c>
      <c r="F55" s="7" t="s">
        <v>6</v>
      </c>
      <c r="G55" s="7" t="s">
        <v>7</v>
      </c>
      <c r="H55" s="7" t="s">
        <v>8</v>
      </c>
      <c r="I55" s="7" t="s">
        <v>9</v>
      </c>
      <c r="J55" s="7" t="s">
        <v>10</v>
      </c>
      <c r="K55" s="7" t="s">
        <v>11</v>
      </c>
      <c r="L55" s="7" t="s">
        <v>12</v>
      </c>
      <c r="M55" s="7" t="s">
        <v>13</v>
      </c>
      <c r="N55" s="7" t="s">
        <v>14</v>
      </c>
      <c r="O55" s="7" t="s">
        <v>15</v>
      </c>
      <c r="P55" s="7" t="s">
        <v>16</v>
      </c>
      <c r="Q55" s="7" t="s">
        <v>17</v>
      </c>
      <c r="R55" s="7" t="s">
        <v>18</v>
      </c>
      <c r="S55" s="7" t="s">
        <v>19</v>
      </c>
      <c r="T55" s="7" t="s">
        <v>20</v>
      </c>
      <c r="U55" s="7" t="s">
        <v>21</v>
      </c>
      <c r="V55" s="8" t="s">
        <v>22</v>
      </c>
    </row>
    <row r="56" spans="1:23" x14ac:dyDescent="0.3">
      <c r="A56" s="51" t="s">
        <v>1</v>
      </c>
      <c r="B56" s="31">
        <f>SUM(B4:B29)</f>
        <v>152.24880461832475</v>
      </c>
      <c r="C56" s="31">
        <f t="shared" ref="C56:V56" si="2">SUM(C4:C29)</f>
        <v>111.08500234243095</v>
      </c>
      <c r="D56" s="31">
        <f t="shared" si="2"/>
        <v>103.84374712338031</v>
      </c>
      <c r="E56" s="31">
        <f t="shared" si="2"/>
        <v>109.30071140105308</v>
      </c>
      <c r="F56" s="31">
        <f t="shared" si="2"/>
        <v>111.42803442462285</v>
      </c>
      <c r="G56" s="31">
        <f t="shared" si="2"/>
        <v>141.82706304993565</v>
      </c>
      <c r="H56" s="31">
        <f t="shared" si="2"/>
        <v>162.15067580413194</v>
      </c>
      <c r="I56" s="31">
        <f t="shared" si="2"/>
        <v>169.39729199766498</v>
      </c>
      <c r="J56" s="31">
        <f t="shared" si="2"/>
        <v>182.53529258888139</v>
      </c>
      <c r="K56" s="31">
        <f t="shared" si="2"/>
        <v>203.83849442743673</v>
      </c>
      <c r="L56" s="31">
        <f t="shared" si="2"/>
        <v>233.7344183894632</v>
      </c>
      <c r="M56" s="31">
        <f t="shared" si="2"/>
        <v>261.17682994096185</v>
      </c>
      <c r="N56" s="31">
        <f t="shared" si="2"/>
        <v>298.42916155677733</v>
      </c>
      <c r="O56" s="31">
        <f t="shared" si="2"/>
        <v>341.8962849910348</v>
      </c>
      <c r="P56" s="31">
        <f t="shared" si="2"/>
        <v>373.15474160427436</v>
      </c>
      <c r="Q56" s="31">
        <f t="shared" si="2"/>
        <v>402.13348170739687</v>
      </c>
      <c r="R56" s="31">
        <f t="shared" si="2"/>
        <v>431.33425868710196</v>
      </c>
      <c r="S56" s="31">
        <f t="shared" si="2"/>
        <v>459.42475728700725</v>
      </c>
      <c r="T56" s="31">
        <f t="shared" si="2"/>
        <v>650.44798020149994</v>
      </c>
      <c r="U56" s="31">
        <f t="shared" si="2"/>
        <v>836.68129464892706</v>
      </c>
      <c r="V56" s="31">
        <f t="shared" si="2"/>
        <v>214.1816213724814</v>
      </c>
      <c r="W56" s="32"/>
    </row>
    <row r="57" spans="1:23" x14ac:dyDescent="0.3">
      <c r="A57" s="52" t="s">
        <v>52</v>
      </c>
      <c r="B57" s="31">
        <v>0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2"/>
    </row>
    <row r="58" spans="1:23" x14ac:dyDescent="0.3">
      <c r="A58" s="53" t="s">
        <v>53</v>
      </c>
      <c r="B58" s="31">
        <f>SUM(B34:B42,B44,B46:B50,B52)</f>
        <v>39.407332064291637</v>
      </c>
      <c r="C58" s="31">
        <f t="shared" ref="C58:V58" si="3">SUM(C34:C42,C44,C46:C50,C52)</f>
        <v>71.41562689182031</v>
      </c>
      <c r="D58" s="31">
        <f t="shared" si="3"/>
        <v>204.71984599525322</v>
      </c>
      <c r="E58" s="31">
        <f t="shared" si="3"/>
        <v>126.18776970847226</v>
      </c>
      <c r="F58" s="31">
        <f t="shared" si="3"/>
        <v>83.426875051113356</v>
      </c>
      <c r="G58" s="31">
        <f t="shared" si="3"/>
        <v>134.35170360199425</v>
      </c>
      <c r="H58" s="31">
        <f t="shared" si="3"/>
        <v>169.38504569037056</v>
      </c>
      <c r="I58" s="31">
        <f t="shared" si="3"/>
        <v>176.02473735566963</v>
      </c>
      <c r="J58" s="31">
        <f t="shared" si="3"/>
        <v>209.69989478008253</v>
      </c>
      <c r="K58" s="31">
        <f t="shared" si="3"/>
        <v>278.25659123263523</v>
      </c>
      <c r="L58" s="31">
        <f t="shared" si="3"/>
        <v>312.27675776958472</v>
      </c>
      <c r="M58" s="31">
        <f t="shared" si="3"/>
        <v>325.56845523986692</v>
      </c>
      <c r="N58" s="31">
        <f t="shared" si="3"/>
        <v>322.27263232862816</v>
      </c>
      <c r="O58" s="31">
        <f t="shared" si="3"/>
        <v>329.11291299687809</v>
      </c>
      <c r="P58" s="31">
        <f t="shared" si="3"/>
        <v>334.04003957128651</v>
      </c>
      <c r="Q58" s="31">
        <f t="shared" si="3"/>
        <v>332.6574143579756</v>
      </c>
      <c r="R58" s="31">
        <f t="shared" si="3"/>
        <v>322.62600117895141</v>
      </c>
      <c r="S58" s="31">
        <f t="shared" si="3"/>
        <v>288.52032522269894</v>
      </c>
      <c r="T58" s="31">
        <f t="shared" si="3"/>
        <v>311.22757124634308</v>
      </c>
      <c r="U58" s="31">
        <f t="shared" si="3"/>
        <v>251.94447141805284</v>
      </c>
      <c r="V58" s="31">
        <f t="shared" si="3"/>
        <v>215.93830382265097</v>
      </c>
      <c r="W58" s="32"/>
    </row>
    <row r="59" spans="1:23" x14ac:dyDescent="0.3">
      <c r="A59" s="33" t="s">
        <v>49</v>
      </c>
      <c r="B59" s="41">
        <f>SUM(B56+B57+B58)</f>
        <v>191.65613668261639</v>
      </c>
      <c r="C59" s="41">
        <f t="shared" ref="C59:V59" si="4">SUM(C56+C57+C58)</f>
        <v>182.50062923425128</v>
      </c>
      <c r="D59" s="41">
        <f t="shared" si="4"/>
        <v>308.56359311863355</v>
      </c>
      <c r="E59" s="41">
        <f t="shared" si="4"/>
        <v>235.48848110952534</v>
      </c>
      <c r="F59" s="41">
        <f t="shared" si="4"/>
        <v>194.85490947573621</v>
      </c>
      <c r="G59" s="41">
        <f t="shared" si="4"/>
        <v>276.17876665192989</v>
      </c>
      <c r="H59" s="41">
        <f t="shared" si="4"/>
        <v>331.53572149450247</v>
      </c>
      <c r="I59" s="41">
        <f t="shared" si="4"/>
        <v>345.42202935333461</v>
      </c>
      <c r="J59" s="41">
        <f t="shared" si="4"/>
        <v>392.23518736896392</v>
      </c>
      <c r="K59" s="41">
        <f t="shared" si="4"/>
        <v>482.09508566007196</v>
      </c>
      <c r="L59" s="41">
        <f t="shared" si="4"/>
        <v>546.01117615904786</v>
      </c>
      <c r="M59" s="41">
        <f t="shared" si="4"/>
        <v>586.74528518082877</v>
      </c>
      <c r="N59" s="41">
        <f t="shared" si="4"/>
        <v>620.70179388540555</v>
      </c>
      <c r="O59" s="41">
        <f t="shared" si="4"/>
        <v>671.0091979879129</v>
      </c>
      <c r="P59" s="41">
        <f t="shared" si="4"/>
        <v>707.19478117556082</v>
      </c>
      <c r="Q59" s="41">
        <f t="shared" si="4"/>
        <v>734.79089606537241</v>
      </c>
      <c r="R59" s="41">
        <f t="shared" si="4"/>
        <v>753.96025986605332</v>
      </c>
      <c r="S59" s="41">
        <f t="shared" si="4"/>
        <v>747.94508250970625</v>
      </c>
      <c r="T59" s="41">
        <f t="shared" si="4"/>
        <v>961.67555144784296</v>
      </c>
      <c r="U59" s="41">
        <f t="shared" si="4"/>
        <v>1088.6257660669798</v>
      </c>
      <c r="V59" s="41">
        <f t="shared" si="4"/>
        <v>430.1199251951324</v>
      </c>
    </row>
    <row r="60" spans="1:23" x14ac:dyDescent="0.3"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</row>
    <row r="68" spans="1:2" x14ac:dyDescent="0.3">
      <c r="A68" s="26"/>
    </row>
    <row r="69" spans="1:2" x14ac:dyDescent="0.3">
      <c r="A69" s="26"/>
    </row>
    <row r="70" spans="1:2" x14ac:dyDescent="0.3">
      <c r="A70" s="26"/>
    </row>
    <row r="71" spans="1:2" x14ac:dyDescent="0.3">
      <c r="A71" s="26"/>
    </row>
    <row r="72" spans="1:2" x14ac:dyDescent="0.3">
      <c r="A72" s="26"/>
      <c r="B72" s="26"/>
    </row>
    <row r="73" spans="1:2" x14ac:dyDescent="0.3">
      <c r="A73" s="26"/>
      <c r="B73" s="26"/>
    </row>
    <row r="74" spans="1:2" x14ac:dyDescent="0.3">
      <c r="A74" s="26"/>
      <c r="B74" s="26"/>
    </row>
    <row r="75" spans="1:2" x14ac:dyDescent="0.3">
      <c r="A75" s="26"/>
      <c r="B75" s="26"/>
    </row>
    <row r="76" spans="1:2" x14ac:dyDescent="0.3">
      <c r="A76" s="26"/>
      <c r="B76" s="26"/>
    </row>
    <row r="77" spans="1:2" x14ac:dyDescent="0.3">
      <c r="B77" s="26"/>
    </row>
    <row r="78" spans="1:2" x14ac:dyDescent="0.3">
      <c r="B78" s="26"/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17C14-472A-433F-98B8-73E63A95DB1D}">
  <sheetPr>
    <tabColor rgb="FF00B050"/>
  </sheetPr>
  <dimension ref="A1:AK82"/>
  <sheetViews>
    <sheetView zoomScale="80" zoomScaleNormal="80" workbookViewId="0">
      <selection activeCell="B4" sqref="B4"/>
    </sheetView>
  </sheetViews>
  <sheetFormatPr baseColWidth="10" defaultColWidth="9.08203125" defaultRowHeight="14" x14ac:dyDescent="0.3"/>
  <cols>
    <col min="1" max="1" width="39.58203125" style="16" customWidth="1"/>
    <col min="2" max="20" width="10.4140625" style="16" bestFit="1" customWidth="1"/>
    <col min="21" max="21" width="12.08203125" style="16" bestFit="1" customWidth="1"/>
    <col min="22" max="22" width="10.4140625" style="16" bestFit="1" customWidth="1"/>
    <col min="23" max="23" width="12.08203125" style="16" customWidth="1"/>
    <col min="24" max="24" width="9.08203125" style="16"/>
    <col min="25" max="27" width="9.08203125" style="16" hidden="1" customWidth="1"/>
    <col min="28" max="28" width="9.08203125" style="16"/>
    <col min="29" max="29" width="11.4140625" style="16" customWidth="1"/>
    <col min="30" max="16384" width="9.08203125" style="16"/>
  </cols>
  <sheetData>
    <row r="1" spans="1:29" ht="39" customHeight="1" thickBot="1" x14ac:dyDescent="0.35">
      <c r="A1" s="75" t="s">
        <v>54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7"/>
    </row>
    <row r="3" spans="1:29" x14ac:dyDescent="0.3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7" t="s">
        <v>19</v>
      </c>
      <c r="T3" s="7" t="s">
        <v>20</v>
      </c>
      <c r="U3" s="7" t="s">
        <v>21</v>
      </c>
      <c r="V3" s="8" t="s">
        <v>22</v>
      </c>
      <c r="Y3" s="17"/>
      <c r="Z3" s="17"/>
      <c r="AA3" s="18"/>
    </row>
    <row r="4" spans="1:29" x14ac:dyDescent="0.3">
      <c r="A4" s="54" t="s">
        <v>23</v>
      </c>
      <c r="B4" s="31">
        <v>36.079300432340204</v>
      </c>
      <c r="C4" s="31">
        <v>14.885676316356992</v>
      </c>
      <c r="D4" s="31">
        <v>17.492179422767578</v>
      </c>
      <c r="E4" s="31">
        <v>19.993743862026406</v>
      </c>
      <c r="F4" s="31">
        <v>18.540770698722564</v>
      </c>
      <c r="G4" s="31">
        <v>23.110072709979878</v>
      </c>
      <c r="H4" s="31">
        <v>27.551211578276362</v>
      </c>
      <c r="I4" s="31">
        <v>32.069539415479895</v>
      </c>
      <c r="J4" s="31">
        <v>35.371859168821032</v>
      </c>
      <c r="K4" s="39">
        <v>41.506669757436427</v>
      </c>
      <c r="L4" s="38">
        <v>48.717240125284683</v>
      </c>
      <c r="M4" s="38">
        <v>57.591871248893369</v>
      </c>
      <c r="N4" s="31">
        <v>63.798423881279213</v>
      </c>
      <c r="O4" s="31">
        <v>82.036404230403477</v>
      </c>
      <c r="P4" s="31">
        <v>93.963219743926572</v>
      </c>
      <c r="Q4" s="31">
        <v>102.65013596294496</v>
      </c>
      <c r="R4" s="31">
        <v>108.28586330187959</v>
      </c>
      <c r="S4" s="31">
        <v>113.17478866831411</v>
      </c>
      <c r="T4" s="31">
        <v>119.22969458340704</v>
      </c>
      <c r="U4" s="31">
        <v>476.17148288064857</v>
      </c>
      <c r="V4" s="31">
        <v>46.792328924581398</v>
      </c>
      <c r="Y4" s="17"/>
      <c r="Z4" s="17"/>
      <c r="AA4" s="18"/>
      <c r="AB4" s="42"/>
      <c r="AC4" s="22"/>
    </row>
    <row r="5" spans="1:29" x14ac:dyDescent="0.3">
      <c r="A5" s="54" t="s">
        <v>24</v>
      </c>
      <c r="B5" s="31">
        <v>15.108511868011121</v>
      </c>
      <c r="C5" s="31">
        <v>8.5170698826243214</v>
      </c>
      <c r="D5" s="31">
        <v>7.855791866947281</v>
      </c>
      <c r="E5" s="31">
        <v>9.0148802597351168</v>
      </c>
      <c r="F5" s="31">
        <v>7.7600269544279614</v>
      </c>
      <c r="G5" s="31">
        <v>9.0491506007547997</v>
      </c>
      <c r="H5" s="31">
        <v>10.411425566421363</v>
      </c>
      <c r="I5" s="31">
        <v>11.719003799033645</v>
      </c>
      <c r="J5" s="31">
        <v>12.444953649446328</v>
      </c>
      <c r="K5" s="39">
        <v>14.540279682887496</v>
      </c>
      <c r="L5" s="38">
        <v>17.834929332813484</v>
      </c>
      <c r="M5" s="31">
        <v>21.920479706019311</v>
      </c>
      <c r="N5" s="31">
        <v>25.975827653570516</v>
      </c>
      <c r="O5" s="31">
        <v>35.191610170834593</v>
      </c>
      <c r="P5" s="31">
        <v>42.067858213154402</v>
      </c>
      <c r="Q5" s="31">
        <v>46.148278064518479</v>
      </c>
      <c r="R5" s="31">
        <v>48.901405937178353</v>
      </c>
      <c r="S5" s="31">
        <v>50.871807955174219</v>
      </c>
      <c r="T5" s="31">
        <v>51.736087366341749</v>
      </c>
      <c r="U5" s="31">
        <v>191.62664828346891</v>
      </c>
      <c r="V5" s="31">
        <v>19.312508580459092</v>
      </c>
      <c r="Y5" s="17"/>
      <c r="Z5" s="17"/>
      <c r="AA5" s="18"/>
      <c r="AB5" s="42"/>
      <c r="AC5" s="22"/>
    </row>
    <row r="6" spans="1:29" x14ac:dyDescent="0.3">
      <c r="A6" s="54" t="s">
        <v>25</v>
      </c>
      <c r="B6" s="31">
        <v>2.9548452544958939</v>
      </c>
      <c r="C6" s="31">
        <v>2.7508151814385462</v>
      </c>
      <c r="D6" s="31">
        <v>2.908148471057443</v>
      </c>
      <c r="E6" s="31">
        <v>3.6416670336461365</v>
      </c>
      <c r="F6" s="31">
        <v>3.4198435129347855</v>
      </c>
      <c r="G6" s="31">
        <v>4.2048600191106722</v>
      </c>
      <c r="H6" s="31">
        <v>4.7846238934885834</v>
      </c>
      <c r="I6" s="31">
        <v>5.3406080741987028</v>
      </c>
      <c r="J6" s="31">
        <v>5.7412818052213934</v>
      </c>
      <c r="K6" s="39">
        <v>6.6671064153832953</v>
      </c>
      <c r="L6" s="38">
        <v>7.777090811798959</v>
      </c>
      <c r="M6" s="31">
        <v>9.2758303605019137</v>
      </c>
      <c r="N6" s="31">
        <v>10.201236034256571</v>
      </c>
      <c r="O6" s="31">
        <v>12.735271172727311</v>
      </c>
      <c r="P6" s="31">
        <v>14.857062676956891</v>
      </c>
      <c r="Q6" s="31">
        <v>16.870299954108663</v>
      </c>
      <c r="R6" s="31">
        <v>18.891254036346794</v>
      </c>
      <c r="S6" s="31">
        <v>21.12174598943804</v>
      </c>
      <c r="T6" s="31">
        <v>23.219397740257197</v>
      </c>
      <c r="U6" s="31">
        <v>87.948639551449972</v>
      </c>
      <c r="V6" s="31">
        <v>7.6170373757579624</v>
      </c>
      <c r="Y6" s="17"/>
      <c r="Z6" s="17"/>
      <c r="AA6" s="18"/>
      <c r="AB6" s="42"/>
      <c r="AC6" s="22"/>
    </row>
    <row r="7" spans="1:29" x14ac:dyDescent="0.3">
      <c r="A7" s="54" t="s">
        <v>26</v>
      </c>
      <c r="B7" s="31">
        <v>0.61461483620414203</v>
      </c>
      <c r="C7" s="31">
        <v>0.29215123663433046</v>
      </c>
      <c r="D7" s="31">
        <v>0.22976252768502911</v>
      </c>
      <c r="E7" s="31">
        <v>0.1609647227771577</v>
      </c>
      <c r="F7" s="31">
        <v>0.10678834544962133</v>
      </c>
      <c r="G7" s="31">
        <v>0.12537443018326275</v>
      </c>
      <c r="H7" s="31">
        <v>0.14565301301738037</v>
      </c>
      <c r="I7" s="31">
        <v>0.16309743253746961</v>
      </c>
      <c r="J7" s="31">
        <v>0.16955701899367873</v>
      </c>
      <c r="K7" s="39">
        <v>0.19403349449835319</v>
      </c>
      <c r="L7" s="38">
        <v>0.23952084179579824</v>
      </c>
      <c r="M7" s="31">
        <v>0.26333740823575369</v>
      </c>
      <c r="N7" s="31">
        <v>0.27864469496225253</v>
      </c>
      <c r="O7" s="31">
        <v>0.34535374184639556</v>
      </c>
      <c r="P7" s="31">
        <v>0.36557194794845616</v>
      </c>
      <c r="Q7" s="31">
        <v>0.39377188744104846</v>
      </c>
      <c r="R7" s="31">
        <v>0.40567452803416226</v>
      </c>
      <c r="S7" s="31">
        <v>0.42693471850183784</v>
      </c>
      <c r="T7" s="31">
        <v>0.51895413848475724</v>
      </c>
      <c r="U7" s="31">
        <v>2.3476729629119024</v>
      </c>
      <c r="V7" s="31">
        <v>0.25891873894268252</v>
      </c>
      <c r="Y7" s="17"/>
      <c r="Z7" s="17"/>
      <c r="AA7" s="18"/>
      <c r="AB7" s="42"/>
      <c r="AC7" s="22"/>
    </row>
    <row r="8" spans="1:29" x14ac:dyDescent="0.3">
      <c r="A8" s="54" t="s">
        <v>27</v>
      </c>
      <c r="B8" s="31">
        <v>1.8645666054291491E-3</v>
      </c>
      <c r="C8" s="31">
        <v>1.1697890394844655E-3</v>
      </c>
      <c r="D8" s="31">
        <v>1.1184403189987361E-3</v>
      </c>
      <c r="E8" s="31">
        <v>1.3072508443877496E-3</v>
      </c>
      <c r="F8" s="31">
        <v>7.3202241705998814E-4</v>
      </c>
      <c r="G8" s="31">
        <v>1.9675050001592706E-3</v>
      </c>
      <c r="H8" s="31">
        <v>3.0043500342562478E-3</v>
      </c>
      <c r="I8" s="31">
        <v>3.8068775498444345E-3</v>
      </c>
      <c r="J8" s="31">
        <v>4.5503868972010097E-3</v>
      </c>
      <c r="K8" s="39">
        <v>5.488273038979548E-3</v>
      </c>
      <c r="L8" s="38">
        <v>5.5052884294099751E-3</v>
      </c>
      <c r="M8" s="31">
        <v>4.9571658372725667E-3</v>
      </c>
      <c r="N8" s="31">
        <v>2.4351787526632426E-3</v>
      </c>
      <c r="O8" s="31">
        <v>5.4646529441559834E-4</v>
      </c>
      <c r="P8" s="31">
        <v>4.3594502114951511E-4</v>
      </c>
      <c r="Q8" s="31">
        <v>4.2889851726353998E-4</v>
      </c>
      <c r="R8" s="31">
        <v>3.0874470915752758E-4</v>
      </c>
      <c r="S8" s="31">
        <v>3.4131090419843482E-4</v>
      </c>
      <c r="T8" s="31">
        <v>4.4201519273248148E-4</v>
      </c>
      <c r="U8" s="31">
        <v>2.1254653246932306E-3</v>
      </c>
      <c r="V8" s="31">
        <v>2.5306550146767517E-3</v>
      </c>
      <c r="Y8" s="17"/>
      <c r="Z8" s="17"/>
      <c r="AA8" s="18"/>
      <c r="AB8" s="42"/>
      <c r="AC8" s="22"/>
    </row>
    <row r="9" spans="1:29" x14ac:dyDescent="0.3">
      <c r="A9" s="55" t="s">
        <v>28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  <c r="Q9" s="31">
        <v>0</v>
      </c>
      <c r="R9" s="31">
        <v>0</v>
      </c>
      <c r="S9" s="31">
        <v>0</v>
      </c>
      <c r="T9" s="31">
        <v>0</v>
      </c>
      <c r="U9" s="31">
        <v>0</v>
      </c>
      <c r="V9" s="31">
        <v>0</v>
      </c>
      <c r="Y9" s="17"/>
      <c r="Z9" s="17"/>
      <c r="AA9" s="18"/>
      <c r="AB9" s="42"/>
      <c r="AC9" s="22"/>
    </row>
    <row r="10" spans="1:29" x14ac:dyDescent="0.3">
      <c r="A10" s="54" t="s">
        <v>29</v>
      </c>
      <c r="B10" s="31">
        <v>40.362838123638909</v>
      </c>
      <c r="C10" s="31">
        <v>20.564242988309534</v>
      </c>
      <c r="D10" s="31">
        <v>18.05721330680948</v>
      </c>
      <c r="E10" s="31">
        <v>22.264332224653575</v>
      </c>
      <c r="F10" s="31">
        <v>20.99691110855554</v>
      </c>
      <c r="G10" s="31">
        <v>23.598580907584285</v>
      </c>
      <c r="H10" s="31">
        <v>25.318426270634848</v>
      </c>
      <c r="I10" s="31">
        <v>26.17614203801196</v>
      </c>
      <c r="J10" s="31">
        <v>24.86424862322005</v>
      </c>
      <c r="K10" s="39">
        <v>24.772985397621429</v>
      </c>
      <c r="L10" s="38">
        <v>25.163327520124344</v>
      </c>
      <c r="M10" s="31">
        <v>24.922089090984969</v>
      </c>
      <c r="N10" s="31">
        <v>22.584844320702661</v>
      </c>
      <c r="O10" s="31">
        <v>24.912608095273754</v>
      </c>
      <c r="P10" s="31">
        <v>25.145158334058678</v>
      </c>
      <c r="Q10" s="31">
        <v>25.565127573084666</v>
      </c>
      <c r="R10" s="31">
        <v>25.563804119381583</v>
      </c>
      <c r="S10" s="31">
        <v>26.852075779271949</v>
      </c>
      <c r="T10" s="31">
        <v>30.25505869113087</v>
      </c>
      <c r="U10" s="31">
        <v>130.77787802747773</v>
      </c>
      <c r="V10" s="31">
        <v>24.81193108269872</v>
      </c>
      <c r="Y10" s="17"/>
      <c r="Z10" s="17"/>
      <c r="AA10" s="18"/>
      <c r="AB10" s="42"/>
      <c r="AC10" s="22"/>
    </row>
    <row r="11" spans="1:29" x14ac:dyDescent="0.3">
      <c r="A11" s="54" t="s">
        <v>30</v>
      </c>
      <c r="B11" s="31">
        <v>18.174676060617003</v>
      </c>
      <c r="C11" s="31">
        <v>12.282594219605688</v>
      </c>
      <c r="D11" s="31">
        <v>12.917047380996491</v>
      </c>
      <c r="E11" s="31">
        <v>16.850433320128058</v>
      </c>
      <c r="F11" s="31">
        <v>16.190892204229829</v>
      </c>
      <c r="G11" s="31">
        <v>22.139203897217325</v>
      </c>
      <c r="H11" s="31">
        <v>24.914892567583443</v>
      </c>
      <c r="I11" s="31">
        <v>26.54274232774193</v>
      </c>
      <c r="J11" s="31">
        <v>27.843357551593286</v>
      </c>
      <c r="K11" s="39">
        <v>29.717794971878302</v>
      </c>
      <c r="L11" s="38">
        <v>30.403533117092355</v>
      </c>
      <c r="M11" s="31">
        <v>30.86268395542319</v>
      </c>
      <c r="N11" s="31">
        <v>29.713492424244297</v>
      </c>
      <c r="O11" s="31">
        <v>34.979150263837361</v>
      </c>
      <c r="P11" s="31">
        <v>37.637213505114275</v>
      </c>
      <c r="Q11" s="31">
        <v>37.282070138494042</v>
      </c>
      <c r="R11" s="31">
        <v>33.741462861306985</v>
      </c>
      <c r="S11" s="31">
        <v>28.909931954967778</v>
      </c>
      <c r="T11" s="31">
        <v>22.327152498394547</v>
      </c>
      <c r="U11" s="31">
        <v>56.852370421436277</v>
      </c>
      <c r="V11" s="31">
        <v>25.606264202437238</v>
      </c>
      <c r="Y11" s="17"/>
      <c r="Z11" s="17"/>
      <c r="AA11" s="18"/>
      <c r="AB11" s="42"/>
      <c r="AC11" s="22"/>
    </row>
    <row r="12" spans="1:29" x14ac:dyDescent="0.3">
      <c r="A12" s="54" t="s">
        <v>31</v>
      </c>
      <c r="B12" s="31">
        <v>0.19152601108018436</v>
      </c>
      <c r="C12" s="31">
        <v>3.6949239967532898E-4</v>
      </c>
      <c r="D12" s="31">
        <v>2.4443348851803711E-3</v>
      </c>
      <c r="E12" s="31">
        <v>6.3104241374530912E-2</v>
      </c>
      <c r="F12" s="31">
        <v>0.26572746251834967</v>
      </c>
      <c r="G12" s="31">
        <v>0.64707088305219351</v>
      </c>
      <c r="H12" s="31">
        <v>0.68745784434361523</v>
      </c>
      <c r="I12" s="31">
        <v>0.42471320428237275</v>
      </c>
      <c r="J12" s="31">
        <v>0.1769836782880318</v>
      </c>
      <c r="K12" s="39">
        <v>0.11583492247265338</v>
      </c>
      <c r="L12" s="31">
        <v>0.10160131726571688</v>
      </c>
      <c r="M12" s="31">
        <v>9.092949920458851E-2</v>
      </c>
      <c r="N12" s="31">
        <v>8.3824123816391011E-2</v>
      </c>
      <c r="O12" s="31">
        <v>8.5955418392118635E-2</v>
      </c>
      <c r="P12" s="31">
        <v>7.1128751209656532E-2</v>
      </c>
      <c r="Q12" s="31">
        <v>5.4904799324618968E-2</v>
      </c>
      <c r="R12" s="31">
        <v>3.5375229510956285E-2</v>
      </c>
      <c r="S12" s="31">
        <v>2.7804105678789243E-2</v>
      </c>
      <c r="T12" s="31">
        <v>2.5508299240757953E-2</v>
      </c>
      <c r="U12" s="31">
        <v>0.12744997472310454</v>
      </c>
      <c r="V12" s="31">
        <v>0.18599563135813815</v>
      </c>
      <c r="Y12" s="17"/>
      <c r="Z12" s="17"/>
      <c r="AA12" s="18"/>
      <c r="AB12" s="42"/>
      <c r="AC12" s="22"/>
    </row>
    <row r="13" spans="1:29" x14ac:dyDescent="0.3">
      <c r="A13" s="54" t="s">
        <v>32</v>
      </c>
      <c r="B13" s="31">
        <v>0.40233901499550734</v>
      </c>
      <c r="C13" s="31">
        <v>0.40385864108310349</v>
      </c>
      <c r="D13" s="31">
        <v>0.90339281755976242</v>
      </c>
      <c r="E13" s="31">
        <v>3.0248974147226502</v>
      </c>
      <c r="F13" s="31">
        <v>3.1776910110133816</v>
      </c>
      <c r="G13" s="31">
        <v>3.1487634817879067</v>
      </c>
      <c r="H13" s="31">
        <v>3.2141793228508302</v>
      </c>
      <c r="I13" s="31">
        <v>3.2951250176320142</v>
      </c>
      <c r="J13" s="31">
        <v>3.3915154690138767</v>
      </c>
      <c r="K13" s="39">
        <v>3.8193615407725612</v>
      </c>
      <c r="L13" s="31">
        <v>4.4381199262488957</v>
      </c>
      <c r="M13" s="31">
        <v>5.1648576901014147</v>
      </c>
      <c r="N13" s="31">
        <v>5.8072713788863828</v>
      </c>
      <c r="O13" s="31">
        <v>8.160194195116139</v>
      </c>
      <c r="P13" s="31">
        <v>11.022069638559355</v>
      </c>
      <c r="Q13" s="31">
        <v>17.677171586374005</v>
      </c>
      <c r="R13" s="31">
        <v>33.080408194021082</v>
      </c>
      <c r="S13" s="31">
        <v>65.209219467582329</v>
      </c>
      <c r="T13" s="31">
        <v>117.2935065037428</v>
      </c>
      <c r="U13" s="31">
        <v>657.07984852244317</v>
      </c>
      <c r="V13" s="31">
        <v>7.6712785813370035</v>
      </c>
      <c r="Y13" s="17"/>
      <c r="Z13" s="17"/>
      <c r="AA13" s="18"/>
      <c r="AB13" s="42"/>
      <c r="AC13" s="22"/>
    </row>
    <row r="14" spans="1:29" x14ac:dyDescent="0.3">
      <c r="A14" s="54" t="s">
        <v>33</v>
      </c>
      <c r="B14" s="31">
        <v>6.2048550318417428</v>
      </c>
      <c r="C14" s="31">
        <v>1.2616575948226163</v>
      </c>
      <c r="D14" s="31">
        <v>6.4355302990289296</v>
      </c>
      <c r="E14" s="31">
        <v>8.7118200826946914</v>
      </c>
      <c r="F14" s="31">
        <v>7.5134868094271292</v>
      </c>
      <c r="G14" s="31">
        <v>9.8658371290163807</v>
      </c>
      <c r="H14" s="31">
        <v>11.207594951206101</v>
      </c>
      <c r="I14" s="31">
        <v>13.419391147270712</v>
      </c>
      <c r="J14" s="31">
        <v>15.068415220048717</v>
      </c>
      <c r="K14" s="39">
        <v>17.090529741940813</v>
      </c>
      <c r="L14" s="31">
        <v>19.147567069282047</v>
      </c>
      <c r="M14" s="31">
        <v>19.592035020016478</v>
      </c>
      <c r="N14" s="31">
        <v>18.214202085644015</v>
      </c>
      <c r="O14" s="31">
        <v>21.485003427432737</v>
      </c>
      <c r="P14" s="31">
        <v>24.087018961901105</v>
      </c>
      <c r="Q14" s="31">
        <v>26.434800390353043</v>
      </c>
      <c r="R14" s="31">
        <v>30.12884243492649</v>
      </c>
      <c r="S14" s="31">
        <v>39.067749692281971</v>
      </c>
      <c r="T14" s="31">
        <v>55.892226025524224</v>
      </c>
      <c r="U14" s="31">
        <v>286.40894894066457</v>
      </c>
      <c r="V14" s="31">
        <v>15.298076937193775</v>
      </c>
      <c r="Y14" s="17"/>
      <c r="Z14" s="17"/>
      <c r="AA14" s="18"/>
      <c r="AB14" s="42"/>
      <c r="AC14" s="22"/>
    </row>
    <row r="15" spans="1:29" x14ac:dyDescent="0.3">
      <c r="A15" s="54" t="s">
        <v>34</v>
      </c>
      <c r="B15" s="31">
        <v>6.1159962577356124</v>
      </c>
      <c r="C15" s="31">
        <v>30.462211493736437</v>
      </c>
      <c r="D15" s="31">
        <v>15.974499935436596</v>
      </c>
      <c r="E15" s="31">
        <v>2.3581795972217914</v>
      </c>
      <c r="F15" s="31">
        <v>0.30893023583210089</v>
      </c>
      <c r="G15" s="31">
        <v>0.24465333014679277</v>
      </c>
      <c r="H15" s="31">
        <v>0.23587261169076021</v>
      </c>
      <c r="I15" s="31">
        <v>0.26449197883345654</v>
      </c>
      <c r="J15" s="31">
        <v>0.23012478622771446</v>
      </c>
      <c r="K15" s="39">
        <v>0.23640317913964409</v>
      </c>
      <c r="L15" s="31">
        <v>0.22124498749208654</v>
      </c>
      <c r="M15" s="31">
        <v>0.20983868928454338</v>
      </c>
      <c r="N15" s="31">
        <v>0.21213103034979514</v>
      </c>
      <c r="O15" s="31">
        <v>0.28188989985945206</v>
      </c>
      <c r="P15" s="31">
        <v>0.42484238564862259</v>
      </c>
      <c r="Q15" s="31">
        <v>0.59254858952738276</v>
      </c>
      <c r="R15" s="31">
        <v>0.74454889847924877</v>
      </c>
      <c r="S15" s="31">
        <v>0.90555585412909301</v>
      </c>
      <c r="T15" s="31">
        <v>1.0335914202499779</v>
      </c>
      <c r="U15" s="31">
        <v>3.5877288478330365</v>
      </c>
      <c r="V15" s="31">
        <v>3.4470979174530023</v>
      </c>
      <c r="Y15" s="17"/>
      <c r="Z15" s="17"/>
      <c r="AA15" s="18"/>
      <c r="AB15" s="42"/>
      <c r="AC15" s="22"/>
    </row>
    <row r="16" spans="1:29" x14ac:dyDescent="0.3">
      <c r="A16" s="54" t="s">
        <v>35</v>
      </c>
      <c r="B16" s="31">
        <v>0.80035309080658945</v>
      </c>
      <c r="C16" s="31">
        <v>2.5976855814983679</v>
      </c>
      <c r="D16" s="31">
        <v>1.1905235529718201</v>
      </c>
      <c r="E16" s="31">
        <v>0.50387016995839062</v>
      </c>
      <c r="F16" s="31">
        <v>0.33457784232337034</v>
      </c>
      <c r="G16" s="31">
        <v>0.42434714226308473</v>
      </c>
      <c r="H16" s="31">
        <v>0.44715560933542847</v>
      </c>
      <c r="I16" s="31">
        <v>0.49532972372351342</v>
      </c>
      <c r="J16" s="31">
        <v>0.49070785121867389</v>
      </c>
      <c r="K16" s="39">
        <v>0.44748992351491507</v>
      </c>
      <c r="L16" s="31">
        <v>0.42500653727316889</v>
      </c>
      <c r="M16" s="31">
        <v>0.4135814603066939</v>
      </c>
      <c r="N16" s="31">
        <v>0.42531405299842318</v>
      </c>
      <c r="O16" s="31">
        <v>0.5439554489812175</v>
      </c>
      <c r="P16" s="31">
        <v>0.58049126150694841</v>
      </c>
      <c r="Q16" s="31">
        <v>0.59402340540561549</v>
      </c>
      <c r="R16" s="31">
        <v>0.54897230020803367</v>
      </c>
      <c r="S16" s="31">
        <v>0.47596999691248359</v>
      </c>
      <c r="T16" s="31">
        <v>0.34371583864780048</v>
      </c>
      <c r="U16" s="31">
        <v>0.76009007766900694</v>
      </c>
      <c r="V16" s="31">
        <v>0.65261115497458055</v>
      </c>
      <c r="Y16" s="17"/>
      <c r="Z16" s="17"/>
      <c r="AA16" s="18"/>
      <c r="AB16" s="42"/>
      <c r="AC16" s="22"/>
    </row>
    <row r="17" spans="1:37" x14ac:dyDescent="0.3">
      <c r="A17" s="54" t="s">
        <v>36</v>
      </c>
      <c r="B17" s="31">
        <v>7.1486922856605234E-5</v>
      </c>
      <c r="C17" s="31">
        <v>2.8014363418829813E-4</v>
      </c>
      <c r="D17" s="31">
        <v>6.1265312081949319E-4</v>
      </c>
      <c r="E17" s="31">
        <v>4.8668990189922046E-4</v>
      </c>
      <c r="F17" s="31">
        <v>4.6625895470848061E-4</v>
      </c>
      <c r="G17" s="31">
        <v>5.4323244910223526E-4</v>
      </c>
      <c r="H17" s="31">
        <v>6.4072893115515279E-4</v>
      </c>
      <c r="I17" s="31">
        <v>8.7904096094786716E-4</v>
      </c>
      <c r="J17" s="31">
        <v>1.3883459560850267E-3</v>
      </c>
      <c r="K17" s="39">
        <v>2.0390513621352277E-3</v>
      </c>
      <c r="L17" s="31">
        <v>3.4147494901255212E-3</v>
      </c>
      <c r="M17" s="31">
        <v>6.131031031628157E-3</v>
      </c>
      <c r="N17" s="31">
        <v>9.2813321400052173E-3</v>
      </c>
      <c r="O17" s="31">
        <v>1.7025990562639287E-2</v>
      </c>
      <c r="P17" s="31">
        <v>2.6167757337163536E-2</v>
      </c>
      <c r="Q17" s="31">
        <v>3.7783890080299073E-2</v>
      </c>
      <c r="R17" s="31">
        <v>4.8552563160874328E-2</v>
      </c>
      <c r="S17" s="31">
        <v>5.1953488382213468E-2</v>
      </c>
      <c r="T17" s="31">
        <v>4.5902904278492633E-2</v>
      </c>
      <c r="U17" s="31">
        <v>0.11223236361965273</v>
      </c>
      <c r="V17" s="31">
        <v>8.0530024868300069E-3</v>
      </c>
      <c r="Y17" s="17"/>
      <c r="Z17" s="17"/>
      <c r="AA17" s="18"/>
      <c r="AB17" s="42"/>
      <c r="AC17" s="22"/>
    </row>
    <row r="18" spans="1:37" x14ac:dyDescent="0.3">
      <c r="A18" s="55" t="s">
        <v>37</v>
      </c>
      <c r="B18" s="31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Y18" s="17"/>
      <c r="Z18" s="17"/>
      <c r="AA18" s="18"/>
      <c r="AB18" s="42"/>
      <c r="AC18" s="22"/>
    </row>
    <row r="19" spans="1:37" x14ac:dyDescent="0.3">
      <c r="A19" s="55" t="s">
        <v>38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Y19" s="17"/>
      <c r="Z19" s="17"/>
      <c r="AA19" s="18"/>
      <c r="AB19" s="42"/>
      <c r="AC19" s="22"/>
    </row>
    <row r="20" spans="1:37" x14ac:dyDescent="0.3">
      <c r="A20" s="54" t="s">
        <v>39</v>
      </c>
      <c r="B20" s="31">
        <v>1.4570982850725911</v>
      </c>
      <c r="C20" s="31">
        <v>5.0333044809823937</v>
      </c>
      <c r="D20" s="31">
        <v>4.8174156216103379</v>
      </c>
      <c r="E20" s="31">
        <v>3.0801641715784864</v>
      </c>
      <c r="F20" s="31">
        <v>0.72939959394591536</v>
      </c>
      <c r="G20" s="31">
        <v>0.80131718787699402</v>
      </c>
      <c r="H20" s="31">
        <v>0.82388137856750865</v>
      </c>
      <c r="I20" s="31">
        <v>0.84268913931775891</v>
      </c>
      <c r="J20" s="31">
        <v>1.2209208828847629</v>
      </c>
      <c r="K20" s="39">
        <v>2.151464316394081</v>
      </c>
      <c r="L20" s="31">
        <v>2.3582635624529535</v>
      </c>
      <c r="M20" s="31">
        <v>2.254815881215797</v>
      </c>
      <c r="N20" s="31">
        <v>1.9418911709372251</v>
      </c>
      <c r="O20" s="31">
        <v>1.9397031154722566</v>
      </c>
      <c r="P20" s="31">
        <v>1.7445363749427438</v>
      </c>
      <c r="Q20" s="31">
        <v>1.5414234792886596</v>
      </c>
      <c r="R20" s="31">
        <v>1.3092368988811312</v>
      </c>
      <c r="S20" s="31">
        <v>1.0751085384950683</v>
      </c>
      <c r="T20" s="31">
        <v>0.80834004837589923</v>
      </c>
      <c r="U20" s="31">
        <v>2.0168011397582459</v>
      </c>
      <c r="V20" s="31">
        <v>2.0061629883586254</v>
      </c>
      <c r="Y20" s="17"/>
      <c r="Z20" s="17"/>
      <c r="AA20" s="18"/>
      <c r="AB20" s="42"/>
      <c r="AC20" s="22"/>
    </row>
    <row r="21" spans="1:37" x14ac:dyDescent="0.3">
      <c r="A21" s="55" t="s">
        <v>40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23"/>
      <c r="Y21" s="17"/>
      <c r="Z21" s="17"/>
      <c r="AA21" s="18"/>
      <c r="AB21" s="42"/>
      <c r="AC21" s="22"/>
    </row>
    <row r="22" spans="1:37" x14ac:dyDescent="0.3">
      <c r="A22" s="54" t="s">
        <v>41</v>
      </c>
      <c r="B22" s="40">
        <v>9.4983654798781181E-2</v>
      </c>
      <c r="C22" s="40">
        <v>0.23209603913635912</v>
      </c>
      <c r="D22" s="40">
        <v>0.28594237584500087</v>
      </c>
      <c r="E22" s="40">
        <v>0.38794543752215488</v>
      </c>
      <c r="F22" s="40">
        <v>8.4833307096551319E-2</v>
      </c>
      <c r="G22" s="40">
        <v>6.9800840738159356E-2</v>
      </c>
      <c r="H22" s="40">
        <v>8.2569248441425186E-2</v>
      </c>
      <c r="I22" s="40">
        <v>0.12045729320561926</v>
      </c>
      <c r="J22" s="40">
        <v>0.17120478682547033</v>
      </c>
      <c r="K22" s="40">
        <v>0.24965795895970988</v>
      </c>
      <c r="L22" s="40">
        <v>0.4106233312181487</v>
      </c>
      <c r="M22" s="40">
        <v>0.7155815281000073</v>
      </c>
      <c r="N22" s="40">
        <v>1.0652228595214941</v>
      </c>
      <c r="O22" s="40">
        <v>1.8314392898733176</v>
      </c>
      <c r="P22" s="40">
        <v>3.0378992364828008</v>
      </c>
      <c r="Q22" s="40">
        <v>4.8566467529436297</v>
      </c>
      <c r="R22" s="40">
        <v>6.530160993149793</v>
      </c>
      <c r="S22" s="40">
        <v>8.1285999016085153</v>
      </c>
      <c r="T22" s="40">
        <v>8.9458621754963907</v>
      </c>
      <c r="U22" s="40">
        <v>31.386769244910226</v>
      </c>
      <c r="V22" s="31">
        <v>1.1012694497763036</v>
      </c>
      <c r="W22" s="23"/>
      <c r="Y22" s="17"/>
      <c r="Z22" s="17"/>
      <c r="AA22" s="18"/>
      <c r="AB22" s="42"/>
      <c r="AC22" s="22"/>
    </row>
    <row r="23" spans="1:37" x14ac:dyDescent="0.3">
      <c r="A23" s="54" t="s">
        <v>42</v>
      </c>
      <c r="B23" s="31">
        <v>6.5663042040772845</v>
      </c>
      <c r="C23" s="31">
        <v>2.6507676140233158</v>
      </c>
      <c r="D23" s="31">
        <v>4.4510825795121969</v>
      </c>
      <c r="E23" s="31">
        <v>5.5168757615939974</v>
      </c>
      <c r="F23" s="31">
        <v>6.0805437449130659</v>
      </c>
      <c r="G23" s="31">
        <v>8.486427408515377</v>
      </c>
      <c r="H23" s="31">
        <v>9.9512756732803709</v>
      </c>
      <c r="I23" s="31">
        <v>10.341886262270833</v>
      </c>
      <c r="J23" s="31">
        <v>10.451421145598516</v>
      </c>
      <c r="K23" s="39">
        <v>12.198624881003195</v>
      </c>
      <c r="L23" s="31">
        <v>15.175947168170289</v>
      </c>
      <c r="M23" s="31">
        <v>18.279703343667876</v>
      </c>
      <c r="N23" s="31">
        <v>19.745114671491486</v>
      </c>
      <c r="O23" s="31">
        <v>24.508005346311659</v>
      </c>
      <c r="P23" s="31">
        <v>27.631669639580597</v>
      </c>
      <c r="Q23" s="31">
        <v>31.31883786227262</v>
      </c>
      <c r="R23" s="31">
        <v>37.321535125256261</v>
      </c>
      <c r="S23" s="31">
        <v>47.828379467299023</v>
      </c>
      <c r="T23" s="31">
        <v>64.865742620311664</v>
      </c>
      <c r="U23" s="31">
        <v>329.18502578242419</v>
      </c>
      <c r="V23" s="31">
        <v>14.737688322861715</v>
      </c>
      <c r="Y23" s="17"/>
      <c r="Z23" s="17"/>
      <c r="AA23" s="18"/>
      <c r="AB23" s="42"/>
      <c r="AC23" s="22"/>
    </row>
    <row r="24" spans="1:37" x14ac:dyDescent="0.3">
      <c r="A24" s="54" t="s">
        <v>43</v>
      </c>
      <c r="B24" s="31">
        <v>4.5377882975644752</v>
      </c>
      <c r="C24" s="31">
        <v>3.2407316515846638</v>
      </c>
      <c r="D24" s="31">
        <v>3.5184993243977463</v>
      </c>
      <c r="E24" s="31">
        <v>9.104660948933132</v>
      </c>
      <c r="F24" s="31">
        <v>13.501089498449517</v>
      </c>
      <c r="G24" s="31">
        <v>19.412218256506307</v>
      </c>
      <c r="H24" s="31">
        <v>20.150151522444226</v>
      </c>
      <c r="I24" s="31">
        <v>18.025370242191499</v>
      </c>
      <c r="J24" s="31">
        <v>15.511616970276707</v>
      </c>
      <c r="K24" s="31">
        <v>16.039270847880363</v>
      </c>
      <c r="L24" s="31">
        <v>18.144725209943516</v>
      </c>
      <c r="M24" s="31">
        <v>19.04005884614531</v>
      </c>
      <c r="N24" s="31">
        <v>19.641115382212586</v>
      </c>
      <c r="O24" s="31">
        <v>23.511740009803848</v>
      </c>
      <c r="P24" s="31">
        <v>24.920954457610581</v>
      </c>
      <c r="Q24" s="31">
        <v>24.90290014636583</v>
      </c>
      <c r="R24" s="31">
        <v>24.471442718603267</v>
      </c>
      <c r="S24" s="31">
        <v>23.950104803667159</v>
      </c>
      <c r="T24" s="31">
        <v>24.512876887820497</v>
      </c>
      <c r="U24" s="31">
        <v>91.963268900228513</v>
      </c>
      <c r="V24" s="31">
        <v>16.133168029580091</v>
      </c>
      <c r="Y24" s="17"/>
      <c r="Z24" s="17"/>
      <c r="AA24" s="18"/>
      <c r="AB24" s="42"/>
      <c r="AC24" s="22"/>
    </row>
    <row r="25" spans="1:37" x14ac:dyDescent="0.3">
      <c r="A25" s="54" t="s">
        <v>44</v>
      </c>
      <c r="B25" s="31">
        <v>0.78848231984116535</v>
      </c>
      <c r="C25" s="31">
        <v>1.9861713668652421</v>
      </c>
      <c r="D25" s="31">
        <v>1.7173506510368286</v>
      </c>
      <c r="E25" s="31">
        <v>1.3039485025823296</v>
      </c>
      <c r="F25" s="31">
        <v>1.3673231958727241</v>
      </c>
      <c r="G25" s="31">
        <v>1.4813252732713462</v>
      </c>
      <c r="H25" s="31">
        <v>1.5323243362635761</v>
      </c>
      <c r="I25" s="31">
        <v>1.7787678819602366</v>
      </c>
      <c r="J25" s="31">
        <v>1.9109746390304623</v>
      </c>
      <c r="K25" s="31">
        <v>2.0602046522564414</v>
      </c>
      <c r="L25" s="31">
        <v>2.3462503708065965</v>
      </c>
      <c r="M25" s="31">
        <v>2.7082166323810779</v>
      </c>
      <c r="N25" s="31">
        <v>2.7264956692706273</v>
      </c>
      <c r="O25" s="31">
        <v>3.8349755588237757</v>
      </c>
      <c r="P25" s="31">
        <v>5.2886068174055678</v>
      </c>
      <c r="Q25" s="31">
        <v>7.3635607248830075</v>
      </c>
      <c r="R25" s="31">
        <v>9.9519527155042748</v>
      </c>
      <c r="S25" s="31">
        <v>14.665741688238391</v>
      </c>
      <c r="T25" s="31">
        <v>22.106043360927863</v>
      </c>
      <c r="U25" s="31">
        <v>108.22059910841712</v>
      </c>
      <c r="V25" s="31">
        <v>3.0209224305323343</v>
      </c>
      <c r="Y25" s="17"/>
      <c r="Z25" s="17"/>
      <c r="AA25" s="18"/>
      <c r="AC25" s="25"/>
      <c r="AD25" s="25"/>
      <c r="AE25" s="25"/>
      <c r="AF25" s="25"/>
      <c r="AG25" s="25"/>
      <c r="AH25" s="25"/>
      <c r="AI25" s="25"/>
      <c r="AJ25" s="25"/>
      <c r="AK25" s="25"/>
    </row>
    <row r="26" spans="1:37" x14ac:dyDescent="0.3">
      <c r="A26" s="54" t="s">
        <v>45</v>
      </c>
      <c r="B26" s="31">
        <v>2.3052418151191349E-2</v>
      </c>
      <c r="C26" s="31">
        <v>6.3698075366550116E-2</v>
      </c>
      <c r="D26" s="31">
        <v>4.8244975906532123E-2</v>
      </c>
      <c r="E26" s="31">
        <v>5.9647407911600669E-2</v>
      </c>
      <c r="F26" s="31">
        <v>3.8947664025660605E-2</v>
      </c>
      <c r="G26" s="31">
        <v>4.6764849448100415E-2</v>
      </c>
      <c r="H26" s="31">
        <v>8.3685709513697665E-2</v>
      </c>
      <c r="I26" s="31">
        <v>0.14600583004957593</v>
      </c>
      <c r="J26" s="31">
        <v>0.24007625446448586</v>
      </c>
      <c r="K26" s="31">
        <v>0.4143610670180834</v>
      </c>
      <c r="L26" s="31">
        <v>0.86394796035981603</v>
      </c>
      <c r="M26" s="31">
        <v>1.8248156891777121</v>
      </c>
      <c r="N26" s="31">
        <v>3.8788624874470155</v>
      </c>
      <c r="O26" s="31">
        <v>6.5812834093366375</v>
      </c>
      <c r="P26" s="31">
        <v>7.2285851708997066</v>
      </c>
      <c r="Q26" s="31">
        <v>5.843060072429882</v>
      </c>
      <c r="R26" s="31">
        <v>3.1737677570463951</v>
      </c>
      <c r="S26" s="31">
        <v>1.2571982801293404</v>
      </c>
      <c r="T26" s="31">
        <v>0.38668258502120939</v>
      </c>
      <c r="U26" s="31">
        <v>21.611800542304515</v>
      </c>
      <c r="V26" s="31">
        <v>1.5378364328903926</v>
      </c>
      <c r="Y26" s="17"/>
      <c r="Z26" s="17"/>
      <c r="AA26" s="18"/>
      <c r="AC26" s="25"/>
      <c r="AD26" s="25"/>
      <c r="AE26" s="25"/>
      <c r="AF26" s="25"/>
      <c r="AG26" s="25"/>
      <c r="AH26" s="25"/>
      <c r="AI26" s="25"/>
      <c r="AJ26" s="25"/>
      <c r="AK26" s="25"/>
    </row>
    <row r="27" spans="1:37" x14ac:dyDescent="0.3">
      <c r="A27" s="54" t="s">
        <v>46</v>
      </c>
      <c r="B27" s="31">
        <v>0.88602986707857467</v>
      </c>
      <c r="C27" s="31">
        <v>7.8282370726400439</v>
      </c>
      <c r="D27" s="31">
        <v>9.7034219743073802</v>
      </c>
      <c r="E27" s="31">
        <v>7.5688163326558877</v>
      </c>
      <c r="F27" s="31">
        <v>9.4440834956994113</v>
      </c>
      <c r="G27" s="31">
        <v>12.343503115662367</v>
      </c>
      <c r="H27" s="31">
        <v>13.902678211311725</v>
      </c>
      <c r="I27" s="31">
        <v>14.858775725864584</v>
      </c>
      <c r="J27" s="31">
        <v>14.590957036328538</v>
      </c>
      <c r="K27" s="31">
        <v>14.698972893159794</v>
      </c>
      <c r="L27" s="31">
        <v>14.713762617314542</v>
      </c>
      <c r="M27" s="31">
        <v>14.295374859016297</v>
      </c>
      <c r="N27" s="31">
        <v>13.00838395085731</v>
      </c>
      <c r="O27" s="31">
        <v>13.650336035116842</v>
      </c>
      <c r="P27" s="31">
        <v>13.098561003822869</v>
      </c>
      <c r="Q27" s="31">
        <v>11.884311128890308</v>
      </c>
      <c r="R27" s="31">
        <v>10.081289066473424</v>
      </c>
      <c r="S27" s="31">
        <v>7.8975588776757863</v>
      </c>
      <c r="T27" s="31">
        <v>5.5703155470521697</v>
      </c>
      <c r="U27" s="31">
        <v>12.924842134289259</v>
      </c>
      <c r="V27" s="31">
        <v>11.645475906508414</v>
      </c>
      <c r="Y27" s="17"/>
      <c r="Z27" s="17"/>
      <c r="AA27" s="18"/>
      <c r="AC27" s="25"/>
      <c r="AD27" s="25"/>
      <c r="AE27" s="25"/>
      <c r="AF27" s="25"/>
      <c r="AG27" s="25"/>
      <c r="AH27" s="25"/>
      <c r="AI27" s="25"/>
      <c r="AJ27" s="25"/>
      <c r="AK27" s="25"/>
    </row>
    <row r="28" spans="1:37" x14ac:dyDescent="0.3">
      <c r="A28" s="55" t="s">
        <v>47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Y28" s="17"/>
      <c r="Z28" s="17"/>
      <c r="AA28" s="18"/>
      <c r="AC28" s="25"/>
      <c r="AD28" s="25"/>
      <c r="AE28" s="25"/>
      <c r="AF28" s="25"/>
      <c r="AG28" s="25"/>
      <c r="AH28" s="25"/>
      <c r="AI28" s="25"/>
      <c r="AJ28" s="25"/>
      <c r="AK28" s="25"/>
    </row>
    <row r="29" spans="1:37" x14ac:dyDescent="0.3">
      <c r="A29" s="54" t="s">
        <v>48</v>
      </c>
      <c r="B29" s="31">
        <v>1.4710091644669246E-3</v>
      </c>
      <c r="C29" s="31">
        <v>3.6364438219093562E-3</v>
      </c>
      <c r="D29" s="31">
        <v>6.2288038771641019E-2</v>
      </c>
      <c r="E29" s="31">
        <v>0.56582839027619036</v>
      </c>
      <c r="F29" s="31">
        <v>1.4965837118032064</v>
      </c>
      <c r="G29" s="31">
        <v>3.1237383806383665</v>
      </c>
      <c r="H29" s="31">
        <v>4.7798801023938475</v>
      </c>
      <c r="I29" s="31">
        <v>6.3669074353711537</v>
      </c>
      <c r="J29" s="31">
        <v>7.5313121700016445</v>
      </c>
      <c r="K29" s="31">
        <v>8.9493876449432292</v>
      </c>
      <c r="L29" s="31">
        <v>10.009789617999541</v>
      </c>
      <c r="M29" s="31">
        <v>10.726015633447881</v>
      </c>
      <c r="N29" s="31">
        <v>9.956006792045585</v>
      </c>
      <c r="O29" s="31">
        <v>10.420306767160373</v>
      </c>
      <c r="P29" s="31">
        <v>10.558977743177998</v>
      </c>
      <c r="Q29" s="31">
        <v>10.202700925916922</v>
      </c>
      <c r="R29" s="31">
        <v>8.780350972921072</v>
      </c>
      <c r="S29" s="31">
        <v>7.073426370784401</v>
      </c>
      <c r="T29" s="31">
        <v>5.0464492986775706</v>
      </c>
      <c r="U29" s="31">
        <v>12.015073854496952</v>
      </c>
      <c r="V29" s="31">
        <v>6.0400998449309879</v>
      </c>
      <c r="Y29" s="17"/>
      <c r="Z29" s="17"/>
      <c r="AA29" s="18"/>
    </row>
    <row r="30" spans="1:37" s="48" customFormat="1" x14ac:dyDescent="0.3">
      <c r="A30" s="9" t="s">
        <v>49</v>
      </c>
      <c r="B30" s="41">
        <f>SUM(B4:B29)</f>
        <v>141.36700209104373</v>
      </c>
      <c r="C30" s="41">
        <f t="shared" ref="C30:V30" si="0">SUM(C4:C29)</f>
        <v>115.05842530560375</v>
      </c>
      <c r="D30" s="41">
        <f t="shared" si="0"/>
        <v>108.57251055097308</v>
      </c>
      <c r="E30" s="41">
        <f t="shared" si="0"/>
        <v>114.17757382273857</v>
      </c>
      <c r="F30" s="41">
        <f t="shared" si="0"/>
        <v>111.35964867861247</v>
      </c>
      <c r="G30" s="41">
        <f t="shared" si="0"/>
        <v>142.32552058120285</v>
      </c>
      <c r="H30" s="41">
        <f t="shared" si="0"/>
        <v>160.22858449003053</v>
      </c>
      <c r="I30" s="41">
        <f t="shared" si="0"/>
        <v>172.39572988748773</v>
      </c>
      <c r="J30" s="41">
        <f t="shared" si="0"/>
        <v>177.42742744035672</v>
      </c>
      <c r="K30" s="41">
        <f t="shared" si="0"/>
        <v>195.87796061356192</v>
      </c>
      <c r="L30" s="41">
        <f t="shared" si="0"/>
        <v>218.50141146265642</v>
      </c>
      <c r="M30" s="41">
        <f t="shared" si="0"/>
        <v>240.16320473899307</v>
      </c>
      <c r="N30" s="41">
        <f t="shared" si="0"/>
        <v>249.27002117538649</v>
      </c>
      <c r="O30" s="41">
        <f t="shared" si="0"/>
        <v>307.05275805246032</v>
      </c>
      <c r="P30" s="41">
        <f t="shared" si="0"/>
        <v>343.7580295662662</v>
      </c>
      <c r="Q30" s="41">
        <f t="shared" si="0"/>
        <v>372.21478623316494</v>
      </c>
      <c r="R30" s="41">
        <f t="shared" si="0"/>
        <v>401.99620939697888</v>
      </c>
      <c r="S30" s="41">
        <f t="shared" si="0"/>
        <v>458.97199690943665</v>
      </c>
      <c r="T30" s="41">
        <f t="shared" si="0"/>
        <v>554.16355054857615</v>
      </c>
      <c r="U30" s="41">
        <f t="shared" si="0"/>
        <v>2503.127297026499</v>
      </c>
      <c r="V30" s="41">
        <f t="shared" si="0"/>
        <v>207.88725619013394</v>
      </c>
      <c r="W30" s="47"/>
      <c r="Y30" s="8"/>
      <c r="Z30" s="8"/>
      <c r="AA30" s="49"/>
      <c r="AC30" s="50"/>
      <c r="AD30" s="50"/>
      <c r="AE30" s="50"/>
      <c r="AF30" s="50"/>
      <c r="AG30" s="50"/>
      <c r="AH30" s="50"/>
      <c r="AI30" s="50"/>
      <c r="AJ30" s="50"/>
      <c r="AK30" s="50"/>
    </row>
    <row r="31" spans="1:37" x14ac:dyDescent="0.3">
      <c r="A31" s="27"/>
      <c r="B31" s="25"/>
      <c r="C31" s="25"/>
      <c r="D31" s="25"/>
      <c r="E31" s="25"/>
      <c r="F31" s="25"/>
      <c r="G31" s="25"/>
      <c r="H31" s="25"/>
      <c r="I31" s="25"/>
      <c r="J31" s="25"/>
      <c r="W31" s="23"/>
      <c r="AC31" s="26"/>
      <c r="AD31" s="26"/>
      <c r="AE31" s="26"/>
      <c r="AF31" s="26"/>
      <c r="AG31" s="26"/>
      <c r="AH31" s="26"/>
      <c r="AI31" s="26"/>
      <c r="AJ31" s="26"/>
      <c r="AK31" s="26"/>
    </row>
    <row r="32" spans="1:37" x14ac:dyDescent="0.3">
      <c r="W32" s="23"/>
      <c r="AF32" s="26"/>
    </row>
    <row r="33" spans="1:29" x14ac:dyDescent="0.3">
      <c r="A33" s="10" t="s">
        <v>50</v>
      </c>
      <c r="B33" s="7" t="s">
        <v>2</v>
      </c>
      <c r="C33" s="7" t="s">
        <v>3</v>
      </c>
      <c r="D33" s="7" t="s">
        <v>4</v>
      </c>
      <c r="E33" s="7" t="s">
        <v>5</v>
      </c>
      <c r="F33" s="7" t="s">
        <v>6</v>
      </c>
      <c r="G33" s="7" t="s">
        <v>7</v>
      </c>
      <c r="H33" s="7" t="s">
        <v>8</v>
      </c>
      <c r="I33" s="7" t="s">
        <v>9</v>
      </c>
      <c r="J33" s="7" t="s">
        <v>10</v>
      </c>
      <c r="K33" s="7" t="s">
        <v>11</v>
      </c>
      <c r="L33" s="7" t="s">
        <v>12</v>
      </c>
      <c r="M33" s="7" t="s">
        <v>13</v>
      </c>
      <c r="N33" s="7" t="s">
        <v>14</v>
      </c>
      <c r="O33" s="7" t="s">
        <v>15</v>
      </c>
      <c r="P33" s="7" t="s">
        <v>16</v>
      </c>
      <c r="Q33" s="7" t="s">
        <v>17</v>
      </c>
      <c r="R33" s="7" t="s">
        <v>18</v>
      </c>
      <c r="S33" s="7" t="s">
        <v>19</v>
      </c>
      <c r="T33" s="7" t="s">
        <v>20</v>
      </c>
      <c r="U33" s="7" t="s">
        <v>21</v>
      </c>
      <c r="V33" s="8" t="s">
        <v>22</v>
      </c>
    </row>
    <row r="34" spans="1:29" x14ac:dyDescent="0.3">
      <c r="A34" s="54" t="s">
        <v>29</v>
      </c>
      <c r="B34" s="31">
        <v>2.4085710459674305</v>
      </c>
      <c r="C34" s="31">
        <v>1.8886247111065946</v>
      </c>
      <c r="D34" s="31">
        <v>2.1095003134208028</v>
      </c>
      <c r="E34" s="31">
        <v>2.1980585014404501</v>
      </c>
      <c r="F34" s="31">
        <v>2.0764017782500592</v>
      </c>
      <c r="G34" s="31">
        <v>3.1846926000213989</v>
      </c>
      <c r="H34" s="31">
        <v>4.1514863264673103</v>
      </c>
      <c r="I34" s="31">
        <v>4.8591572504701528</v>
      </c>
      <c r="J34" s="31">
        <v>5.0500584879776431</v>
      </c>
      <c r="K34" s="31">
        <v>5.5181374534800307</v>
      </c>
      <c r="L34" s="31">
        <v>6.2647904061727537</v>
      </c>
      <c r="M34" s="31">
        <v>6.4582102564585062</v>
      </c>
      <c r="N34" s="31">
        <v>6.0175903432155362</v>
      </c>
      <c r="O34" s="31">
        <v>6.8665582825147098</v>
      </c>
      <c r="P34" s="31">
        <v>7.0791192140751402</v>
      </c>
      <c r="Q34" s="31">
        <v>6.9700603511694048</v>
      </c>
      <c r="R34" s="31">
        <v>7.0707146947932742</v>
      </c>
      <c r="S34" s="31">
        <v>7.7012141576661248</v>
      </c>
      <c r="T34" s="31">
        <v>9.0818674141657922</v>
      </c>
      <c r="U34" s="31">
        <v>42.036293212004225</v>
      </c>
      <c r="V34" s="31">
        <v>4.7352907825831334</v>
      </c>
      <c r="W34" s="23"/>
    </row>
    <row r="35" spans="1:29" x14ac:dyDescent="0.3">
      <c r="A35" s="54" t="s">
        <v>30</v>
      </c>
      <c r="B35" s="31">
        <v>23.27471854347926</v>
      </c>
      <c r="C35" s="31">
        <v>14.268142708525268</v>
      </c>
      <c r="D35" s="31">
        <v>19.249577336778774</v>
      </c>
      <c r="E35" s="31">
        <v>27.553981417588783</v>
      </c>
      <c r="F35" s="31">
        <v>23.8133810150645</v>
      </c>
      <c r="G35" s="31">
        <v>38.086130125993584</v>
      </c>
      <c r="H35" s="31">
        <v>46.358266127201524</v>
      </c>
      <c r="I35" s="31">
        <v>45.266368125788212</v>
      </c>
      <c r="J35" s="31">
        <v>40.517638574353306</v>
      </c>
      <c r="K35" s="31">
        <v>41.375533148748147</v>
      </c>
      <c r="L35" s="31">
        <v>45.119133657017926</v>
      </c>
      <c r="M35" s="31">
        <v>48.041085296235522</v>
      </c>
      <c r="N35" s="31">
        <v>48.218024062224636</v>
      </c>
      <c r="O35" s="31">
        <v>60.516300972117477</v>
      </c>
      <c r="P35" s="31">
        <v>70.61998184466033</v>
      </c>
      <c r="Q35" s="31">
        <v>70.237027569776444</v>
      </c>
      <c r="R35" s="31">
        <v>64.547940022339461</v>
      </c>
      <c r="S35" s="31">
        <v>54.465314762397135</v>
      </c>
      <c r="T35" s="31">
        <v>39.930462675219744</v>
      </c>
      <c r="U35" s="31">
        <v>100.04281998253596</v>
      </c>
      <c r="V35" s="31">
        <v>41.460130715000538</v>
      </c>
      <c r="W35" s="23"/>
      <c r="AC35" s="26"/>
    </row>
    <row r="36" spans="1:29" x14ac:dyDescent="0.3">
      <c r="A36" s="54" t="s">
        <v>31</v>
      </c>
      <c r="B36" s="31">
        <v>1.2310559578859228E-2</v>
      </c>
      <c r="C36" s="31">
        <v>5.9230908771983407E-5</v>
      </c>
      <c r="D36" s="31">
        <v>7.6630425265688729E-5</v>
      </c>
      <c r="E36" s="31">
        <v>1.8989765813502671E-3</v>
      </c>
      <c r="F36" s="31">
        <v>3.1103831242661861E-2</v>
      </c>
      <c r="G36" s="31">
        <v>0.21590573344454797</v>
      </c>
      <c r="H36" s="31">
        <v>0.38184761041254089</v>
      </c>
      <c r="I36" s="31">
        <v>0.22653867699200919</v>
      </c>
      <c r="J36" s="31">
        <v>5.1378881898471243E-2</v>
      </c>
      <c r="K36" s="31">
        <v>7.7194862015552909E-3</v>
      </c>
      <c r="L36" s="31">
        <v>4.3391693859150581E-3</v>
      </c>
      <c r="M36" s="31">
        <v>3.059177249491131E-3</v>
      </c>
      <c r="N36" s="31">
        <v>3.0374745996770984E-3</v>
      </c>
      <c r="O36" s="31">
        <v>3.6320778906475623E-3</v>
      </c>
      <c r="P36" s="31">
        <v>2.8984928559195517E-3</v>
      </c>
      <c r="Q36" s="31">
        <v>1.9394571162129485E-3</v>
      </c>
      <c r="R36" s="31">
        <v>1.1952346371808373E-3</v>
      </c>
      <c r="S36" s="31">
        <v>7.0594680898978591E-4</v>
      </c>
      <c r="T36" s="31">
        <v>2.7919860972258013E-4</v>
      </c>
      <c r="U36" s="31">
        <v>1.3213842547911208E-3</v>
      </c>
      <c r="V36" s="31">
        <v>5.7588005856595424E-2</v>
      </c>
      <c r="W36" s="23"/>
      <c r="AC36" s="26"/>
    </row>
    <row r="37" spans="1:29" x14ac:dyDescent="0.3">
      <c r="A37" s="54" t="s">
        <v>32</v>
      </c>
      <c r="B37" s="31">
        <v>2.8840585733901727E-3</v>
      </c>
      <c r="C37" s="31">
        <v>2.4227011663636375E-3</v>
      </c>
      <c r="D37" s="31">
        <v>4.3469265755356947E-3</v>
      </c>
      <c r="E37" s="31">
        <v>8.5366332603691794E-3</v>
      </c>
      <c r="F37" s="31">
        <v>9.9452237840429621E-3</v>
      </c>
      <c r="G37" s="31">
        <v>1.2521055952500165E-2</v>
      </c>
      <c r="H37" s="31">
        <v>1.487474750917761E-2</v>
      </c>
      <c r="I37" s="31">
        <v>1.6681102036471225E-2</v>
      </c>
      <c r="J37" s="31">
        <v>1.4839199605481418E-2</v>
      </c>
      <c r="K37" s="31">
        <v>1.4663939128651545E-2</v>
      </c>
      <c r="L37" s="31">
        <v>1.8852190920755567E-2</v>
      </c>
      <c r="M37" s="31">
        <v>2.1240857407586151E-2</v>
      </c>
      <c r="N37" s="31">
        <v>3.2456818744739824E-2</v>
      </c>
      <c r="O37" s="31">
        <v>4.1331547723392308E-2</v>
      </c>
      <c r="P37" s="31">
        <v>6.7740389486146912E-2</v>
      </c>
      <c r="Q37" s="31">
        <v>9.2471524585073198E-2</v>
      </c>
      <c r="R37" s="31">
        <v>0.14548979244341204</v>
      </c>
      <c r="S37" s="31">
        <v>0.27367170105182259</v>
      </c>
      <c r="T37" s="31">
        <v>0.51506997457037929</v>
      </c>
      <c r="U37" s="31">
        <v>3.5757246196975965</v>
      </c>
      <c r="V37" s="31">
        <v>3.5299406053201234E-2</v>
      </c>
      <c r="W37" s="23"/>
    </row>
    <row r="38" spans="1:29" x14ac:dyDescent="0.3">
      <c r="A38" s="54" t="s">
        <v>33</v>
      </c>
      <c r="B38" s="31">
        <v>0.52442787563772286</v>
      </c>
      <c r="C38" s="31">
        <v>7.8548271834760902E-2</v>
      </c>
      <c r="D38" s="31">
        <v>0.35874683215778586</v>
      </c>
      <c r="E38" s="31">
        <v>0.5376472194345181</v>
      </c>
      <c r="F38" s="31">
        <v>0.57043372272252091</v>
      </c>
      <c r="G38" s="31">
        <v>1.1814453456627501</v>
      </c>
      <c r="H38" s="31">
        <v>1.5383760608363981</v>
      </c>
      <c r="I38" s="31">
        <v>1.6364298571201152</v>
      </c>
      <c r="J38" s="31">
        <v>1.5074663215625328</v>
      </c>
      <c r="K38" s="31">
        <v>1.6002077229093037</v>
      </c>
      <c r="L38" s="31">
        <v>1.7735372545448991</v>
      </c>
      <c r="M38" s="31">
        <v>1.6711372973176402</v>
      </c>
      <c r="N38" s="31">
        <v>1.4992381143126758</v>
      </c>
      <c r="O38" s="31">
        <v>1.7119817855052093</v>
      </c>
      <c r="P38" s="31">
        <v>1.9171977502176931</v>
      </c>
      <c r="Q38" s="31">
        <v>2.0338627751316296</v>
      </c>
      <c r="R38" s="31">
        <v>2.4037810832875501</v>
      </c>
      <c r="S38" s="31">
        <v>3.3989429336018611</v>
      </c>
      <c r="T38" s="31">
        <v>4.9421988516513489</v>
      </c>
      <c r="U38" s="31">
        <v>25.600448182361319</v>
      </c>
      <c r="V38" s="31">
        <v>1.3704187633923486</v>
      </c>
      <c r="W38" s="23"/>
    </row>
    <row r="39" spans="1:29" x14ac:dyDescent="0.3">
      <c r="A39" s="54" t="s">
        <v>34</v>
      </c>
      <c r="B39" s="31">
        <v>8.766036683561771E-3</v>
      </c>
      <c r="C39" s="31">
        <v>4.2615043195032253E-2</v>
      </c>
      <c r="D39" s="31">
        <v>2.632819877498949E-2</v>
      </c>
      <c r="E39" s="31">
        <v>7.9749447558187091E-3</v>
      </c>
      <c r="F39" s="31">
        <v>1.0946319249458196E-3</v>
      </c>
      <c r="G39" s="31">
        <v>1.4016845333406094E-3</v>
      </c>
      <c r="H39" s="31">
        <v>2.2650064592657231E-3</v>
      </c>
      <c r="I39" s="31">
        <v>2.9242415849988612E-3</v>
      </c>
      <c r="J39" s="31">
        <v>2.4959851756653764E-3</v>
      </c>
      <c r="K39" s="31">
        <v>1.7231915043338572E-3</v>
      </c>
      <c r="L39" s="31">
        <v>1.8471737568377831E-3</v>
      </c>
      <c r="M39" s="31">
        <v>1.7599995463260987E-3</v>
      </c>
      <c r="N39" s="31">
        <v>6.5792557568048382E-4</v>
      </c>
      <c r="O39" s="31">
        <v>1.3275863655933238E-3</v>
      </c>
      <c r="P39" s="31">
        <v>3.2528228321415634E-3</v>
      </c>
      <c r="Q39" s="31">
        <v>4.66858436003961E-3</v>
      </c>
      <c r="R39" s="31">
        <v>5.0205583255147068E-3</v>
      </c>
      <c r="S39" s="31">
        <v>1.2923146951637829E-2</v>
      </c>
      <c r="T39" s="31">
        <v>6.6469608868684905E-3</v>
      </c>
      <c r="U39" s="31">
        <v>2.1260168206259478E-2</v>
      </c>
      <c r="V39" s="31">
        <v>6.8897394777943342E-3</v>
      </c>
      <c r="W39" s="23"/>
    </row>
    <row r="40" spans="1:29" x14ac:dyDescent="0.3">
      <c r="A40" s="54" t="s">
        <v>35</v>
      </c>
      <c r="B40" s="31">
        <v>9.7684738408011108E-3</v>
      </c>
      <c r="C40" s="31">
        <v>3.075068968327449E-2</v>
      </c>
      <c r="D40" s="31">
        <v>1.8034089192598687E-2</v>
      </c>
      <c r="E40" s="31">
        <v>1.1179993083218586E-2</v>
      </c>
      <c r="F40" s="31">
        <v>1.0951567587594895E-2</v>
      </c>
      <c r="G40" s="31">
        <v>2.1848563992539122E-2</v>
      </c>
      <c r="H40" s="31">
        <v>2.1245605483729123E-2</v>
      </c>
      <c r="I40" s="31">
        <v>2.0532992044896933E-2</v>
      </c>
      <c r="J40" s="31">
        <v>1.8370406324252433E-2</v>
      </c>
      <c r="K40" s="31">
        <v>1.5756966030781604E-2</v>
      </c>
      <c r="L40" s="31">
        <v>1.5582232396318093E-2</v>
      </c>
      <c r="M40" s="31">
        <v>1.2848490831856208E-2</v>
      </c>
      <c r="N40" s="31">
        <v>1.2380313113425842E-2</v>
      </c>
      <c r="O40" s="31">
        <v>1.4468091172961228E-2</v>
      </c>
      <c r="P40" s="31">
        <v>1.6725730521732669E-2</v>
      </c>
      <c r="Q40" s="31">
        <v>1.6267676613636286E-2</v>
      </c>
      <c r="R40" s="31">
        <v>1.475336878578834E-2</v>
      </c>
      <c r="S40" s="31">
        <v>1.3966296679647001E-2</v>
      </c>
      <c r="T40" s="31">
        <v>8.7865375263054424E-3</v>
      </c>
      <c r="U40" s="31">
        <v>2.8479617629486649E-2</v>
      </c>
      <c r="V40" s="31">
        <v>1.6518508279893207E-2</v>
      </c>
      <c r="W40" s="23"/>
    </row>
    <row r="41" spans="1:29" x14ac:dyDescent="0.3">
      <c r="A41" s="54" t="s">
        <v>36</v>
      </c>
      <c r="B41" s="31">
        <v>2.2312903784055022E-3</v>
      </c>
      <c r="C41" s="31">
        <v>5.836269862249395E-3</v>
      </c>
      <c r="D41" s="31">
        <v>1.4741962329998371E-2</v>
      </c>
      <c r="E41" s="31">
        <v>1.4083028110493254E-2</v>
      </c>
      <c r="F41" s="31">
        <v>1.0600912878180532E-2</v>
      </c>
      <c r="G41" s="31">
        <v>1.3222498759704604E-2</v>
      </c>
      <c r="H41" s="31">
        <v>1.651729781550073E-2</v>
      </c>
      <c r="I41" s="31">
        <v>1.9981315508714043E-2</v>
      </c>
      <c r="J41" s="31">
        <v>2.6206596051064349E-2</v>
      </c>
      <c r="K41" s="31">
        <v>3.1608197617944617E-2</v>
      </c>
      <c r="L41" s="31">
        <v>4.9422327388328843E-2</v>
      </c>
      <c r="M41" s="31">
        <v>6.8984712360589201E-2</v>
      </c>
      <c r="N41" s="31">
        <v>9.0714703635954394E-2</v>
      </c>
      <c r="O41" s="31">
        <v>0.13114937855334452</v>
      </c>
      <c r="P41" s="31">
        <v>0.18532394970807198</v>
      </c>
      <c r="Q41" s="31">
        <v>0.29617651571828302</v>
      </c>
      <c r="R41" s="31">
        <v>0.43297053336743418</v>
      </c>
      <c r="S41" s="31">
        <v>0.53829613916844188</v>
      </c>
      <c r="T41" s="31">
        <v>0.56061667692359241</v>
      </c>
      <c r="U41" s="31">
        <v>1.981814605450618</v>
      </c>
      <c r="V41" s="31">
        <v>7.8643795203298852E-2</v>
      </c>
      <c r="W41" s="23"/>
    </row>
    <row r="42" spans="1:29" x14ac:dyDescent="0.3">
      <c r="A42" s="55" t="s">
        <v>37</v>
      </c>
      <c r="B42" s="31">
        <v>0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23"/>
    </row>
    <row r="43" spans="1:29" x14ac:dyDescent="0.3">
      <c r="A43" s="55" t="s">
        <v>38</v>
      </c>
      <c r="B43" s="31">
        <v>0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23"/>
    </row>
    <row r="44" spans="1:29" x14ac:dyDescent="0.3">
      <c r="A44" s="54" t="s">
        <v>39</v>
      </c>
      <c r="B44" s="31">
        <v>12.217098182296338</v>
      </c>
      <c r="C44" s="31">
        <v>44.644120998327601</v>
      </c>
      <c r="D44" s="31">
        <v>48.5673469395309</v>
      </c>
      <c r="E44" s="31">
        <v>50.992506186916501</v>
      </c>
      <c r="F44" s="31">
        <v>49.913346196964916</v>
      </c>
      <c r="G44" s="31">
        <v>62.94848704701257</v>
      </c>
      <c r="H44" s="31">
        <v>65.910481211546909</v>
      </c>
      <c r="I44" s="31">
        <v>66.136718351513224</v>
      </c>
      <c r="J44" s="31">
        <v>88.304925337358227</v>
      </c>
      <c r="K44" s="31">
        <v>148.36268327506858</v>
      </c>
      <c r="L44" s="31">
        <v>164.26229753655389</v>
      </c>
      <c r="M44" s="31">
        <v>160.81781685932151</v>
      </c>
      <c r="N44" s="31">
        <v>137.09280151788269</v>
      </c>
      <c r="O44" s="31">
        <v>133.17611211002443</v>
      </c>
      <c r="P44" s="31">
        <v>120.00396029638343</v>
      </c>
      <c r="Q44" s="31">
        <v>107.41301699204138</v>
      </c>
      <c r="R44" s="31">
        <v>91.559795739238538</v>
      </c>
      <c r="S44" s="31">
        <v>74.35730687628417</v>
      </c>
      <c r="T44" s="31">
        <v>54.954287603540337</v>
      </c>
      <c r="U44" s="31">
        <v>129.64171735833449</v>
      </c>
      <c r="V44" s="31">
        <v>92.318202054653113</v>
      </c>
      <c r="W44" s="23"/>
    </row>
    <row r="45" spans="1:29" x14ac:dyDescent="0.3">
      <c r="A45" s="55" t="s">
        <v>40</v>
      </c>
      <c r="B45" s="31">
        <v>0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23"/>
    </row>
    <row r="46" spans="1:29" x14ac:dyDescent="0.3">
      <c r="A46" s="54" t="s">
        <v>41</v>
      </c>
      <c r="B46" s="31">
        <v>0.27531929480382927</v>
      </c>
      <c r="C46" s="31">
        <v>0.38521341324605818</v>
      </c>
      <c r="D46" s="31">
        <v>0.45073074241650474</v>
      </c>
      <c r="E46" s="31">
        <v>0.50853215804622254</v>
      </c>
      <c r="F46" s="31">
        <v>0.52718601750830285</v>
      </c>
      <c r="G46" s="31">
        <v>0.98095561361357553</v>
      </c>
      <c r="H46" s="31">
        <v>1.1739901001100972</v>
      </c>
      <c r="I46" s="31">
        <v>1.6932566308686794</v>
      </c>
      <c r="J46" s="31">
        <v>2.3411562024597639</v>
      </c>
      <c r="K46" s="31">
        <v>3.529017858188221</v>
      </c>
      <c r="L46" s="31">
        <v>5.9629090469993482</v>
      </c>
      <c r="M46" s="31">
        <v>10.598659986490311</v>
      </c>
      <c r="N46" s="31">
        <v>14.705835271234481</v>
      </c>
      <c r="O46" s="31">
        <v>24.111803114704102</v>
      </c>
      <c r="P46" s="31">
        <v>39.725370812554075</v>
      </c>
      <c r="Q46" s="31">
        <v>63.178493207387511</v>
      </c>
      <c r="R46" s="31">
        <v>82.553106268689945</v>
      </c>
      <c r="S46" s="31">
        <v>96.710252926123587</v>
      </c>
      <c r="T46" s="31">
        <v>97.394533730339589</v>
      </c>
      <c r="U46" s="31">
        <v>292.95435856427224</v>
      </c>
      <c r="V46" s="31">
        <v>13.430984547593315</v>
      </c>
      <c r="W46" s="23"/>
    </row>
    <row r="47" spans="1:29" x14ac:dyDescent="0.3">
      <c r="A47" s="54" t="s">
        <v>42</v>
      </c>
      <c r="B47" s="31">
        <v>4.67796834945133</v>
      </c>
      <c r="C47" s="31">
        <v>4.766251846684221</v>
      </c>
      <c r="D47" s="31">
        <v>8.355702283978637</v>
      </c>
      <c r="E47" s="31">
        <v>5.8457710849059934</v>
      </c>
      <c r="F47" s="31">
        <v>4.5080311118658063</v>
      </c>
      <c r="G47" s="31">
        <v>6.1597395731626907</v>
      </c>
      <c r="H47" s="31">
        <v>6.9386677428701233</v>
      </c>
      <c r="I47" s="31">
        <v>7.2551319406941115</v>
      </c>
      <c r="J47" s="31">
        <v>7.2552296701884664</v>
      </c>
      <c r="K47" s="31">
        <v>7.9411389563377774</v>
      </c>
      <c r="L47" s="31">
        <v>9.0452134050552893</v>
      </c>
      <c r="M47" s="31">
        <v>10.035467911141573</v>
      </c>
      <c r="N47" s="31">
        <v>9.9867360303319028</v>
      </c>
      <c r="O47" s="31">
        <v>11.820313181182332</v>
      </c>
      <c r="P47" s="31">
        <v>12.848029716159051</v>
      </c>
      <c r="Q47" s="31">
        <v>14.041817066088729</v>
      </c>
      <c r="R47" s="31">
        <v>14.880589263265271</v>
      </c>
      <c r="S47" s="31">
        <v>16.245834905557906</v>
      </c>
      <c r="T47" s="31">
        <v>17.246840444773515</v>
      </c>
      <c r="U47" s="31">
        <v>65.469922330994294</v>
      </c>
      <c r="V47" s="31">
        <v>8.5017711145395758</v>
      </c>
    </row>
    <row r="48" spans="1:29" x14ac:dyDescent="0.3">
      <c r="A48" s="54" t="s">
        <v>44</v>
      </c>
      <c r="B48" s="31">
        <v>2.5048142357188287E-3</v>
      </c>
      <c r="C48" s="31">
        <v>1.3414065299864681E-2</v>
      </c>
      <c r="D48" s="31">
        <v>1.567448541116211E-2</v>
      </c>
      <c r="E48" s="31">
        <v>6.4541103710482528E-3</v>
      </c>
      <c r="F48" s="31">
        <v>1.9361154728636356E-3</v>
      </c>
      <c r="G48" s="31">
        <v>2.365054982824254E-3</v>
      </c>
      <c r="H48" s="31">
        <v>2.6457978641815819E-2</v>
      </c>
      <c r="I48" s="31">
        <v>7.4308087969484947E-3</v>
      </c>
      <c r="J48" s="31">
        <v>9.3258287131820009E-3</v>
      </c>
      <c r="K48" s="31">
        <v>2.2604234724859725E-2</v>
      </c>
      <c r="L48" s="31">
        <v>5.5106567716740641E-2</v>
      </c>
      <c r="M48" s="31">
        <v>4.9475791406411007E-2</v>
      </c>
      <c r="N48" s="31">
        <v>2.9557535714274503E-2</v>
      </c>
      <c r="O48" s="31">
        <v>0.1307218951733651</v>
      </c>
      <c r="P48" s="31">
        <v>0.14868524532618005</v>
      </c>
      <c r="Q48" s="31">
        <v>0.19302477131170911</v>
      </c>
      <c r="R48" s="31">
        <v>0.17644095967254331</v>
      </c>
      <c r="S48" s="31">
        <v>0.23184822561367924</v>
      </c>
      <c r="T48" s="31">
        <v>0.33960431096370919</v>
      </c>
      <c r="U48" s="31">
        <v>0.53117367526081161</v>
      </c>
      <c r="V48" s="31">
        <v>4.9334703229384588E-2</v>
      </c>
    </row>
    <row r="49" spans="1:23" x14ac:dyDescent="0.3">
      <c r="A49" s="54" t="s">
        <v>45</v>
      </c>
      <c r="B49" s="31">
        <v>3.4355800774298079E-3</v>
      </c>
      <c r="C49" s="31">
        <v>7.5373429471045153E-3</v>
      </c>
      <c r="D49" s="31">
        <v>7.6714934277017297E-3</v>
      </c>
      <c r="E49" s="31">
        <v>5.161368986765961E-3</v>
      </c>
      <c r="F49" s="31">
        <v>2.5382665552008397E-3</v>
      </c>
      <c r="G49" s="31">
        <v>2.2950948941020477E-3</v>
      </c>
      <c r="H49" s="31">
        <v>3.455321991839851E-3</v>
      </c>
      <c r="I49" s="31">
        <v>7.6111348840415061E-3</v>
      </c>
      <c r="J49" s="31">
        <v>1.6933727453412411E-2</v>
      </c>
      <c r="K49" s="31">
        <v>2.1139246021941432E-2</v>
      </c>
      <c r="L49" s="31">
        <v>4.9899339017837545E-2</v>
      </c>
      <c r="M49" s="31">
        <v>0.11465709535026783</v>
      </c>
      <c r="N49" s="31">
        <v>0.19867934456572001</v>
      </c>
      <c r="O49" s="31">
        <v>0.2756607962121555</v>
      </c>
      <c r="P49" s="31">
        <v>0.3701381976631507</v>
      </c>
      <c r="Q49" s="31">
        <v>0.33580263969978469</v>
      </c>
      <c r="R49" s="31">
        <v>0.21715783734381078</v>
      </c>
      <c r="S49" s="31">
        <v>0.1205810449121581</v>
      </c>
      <c r="T49" s="31">
        <v>6.2379426101601208E-2</v>
      </c>
      <c r="U49" s="31">
        <v>5.4607288937910753E-2</v>
      </c>
      <c r="V49" s="31">
        <v>8.1774800333172137E-2</v>
      </c>
      <c r="W49" s="28"/>
    </row>
    <row r="50" spans="1:23" x14ac:dyDescent="0.3">
      <c r="A50" s="54" t="s">
        <v>46</v>
      </c>
      <c r="B50" s="31">
        <v>0.23899900473299715</v>
      </c>
      <c r="C50" s="31">
        <v>22.463957461074944</v>
      </c>
      <c r="D50" s="31">
        <v>168.58387283614746</v>
      </c>
      <c r="E50" s="31">
        <v>75.681151761717317</v>
      </c>
      <c r="F50" s="31">
        <v>1.6565477627486094</v>
      </c>
      <c r="G50" s="31">
        <v>2.1597463014677847</v>
      </c>
      <c r="H50" s="31">
        <v>2.8727057103999289</v>
      </c>
      <c r="I50" s="31">
        <v>3.6178950097169817</v>
      </c>
      <c r="J50" s="31">
        <v>3.7540554896364151</v>
      </c>
      <c r="K50" s="31">
        <v>3.5125447275477519</v>
      </c>
      <c r="L50" s="31">
        <v>3.4026163237189992</v>
      </c>
      <c r="M50" s="31">
        <v>3.0302122046785898</v>
      </c>
      <c r="N50" s="31">
        <v>2.3917214620917151</v>
      </c>
      <c r="O50" s="31">
        <v>2.2948409930772438</v>
      </c>
      <c r="P50" s="31">
        <v>1.9771077857151136</v>
      </c>
      <c r="Q50" s="31">
        <v>1.4574916575392327</v>
      </c>
      <c r="R50" s="31">
        <v>1.0417934181440873</v>
      </c>
      <c r="S50" s="31">
        <v>0.79254539073401287</v>
      </c>
      <c r="T50" s="31">
        <v>0.54603644304597687</v>
      </c>
      <c r="U50" s="31">
        <v>1.5358058734316835</v>
      </c>
      <c r="V50" s="31">
        <v>17.563619690211425</v>
      </c>
      <c r="W50" s="28"/>
    </row>
    <row r="51" spans="1:23" x14ac:dyDescent="0.3">
      <c r="A51" s="55" t="s">
        <v>47</v>
      </c>
      <c r="B51" s="31">
        <v>0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28"/>
    </row>
    <row r="52" spans="1:23" x14ac:dyDescent="0.3">
      <c r="A52" s="54" t="s">
        <v>48</v>
      </c>
      <c r="B52" s="31">
        <v>2.2595314763580635E-2</v>
      </c>
      <c r="C52" s="31">
        <v>4.3648872321995776E-2</v>
      </c>
      <c r="D52" s="31">
        <v>0.54168023731998227</v>
      </c>
      <c r="E52" s="31">
        <v>5.2204072325772959</v>
      </c>
      <c r="F52" s="31">
        <v>13.388406376878097</v>
      </c>
      <c r="G52" s="31">
        <v>29.001032290579356</v>
      </c>
      <c r="H52" s="31">
        <v>45.123297553659626</v>
      </c>
      <c r="I52" s="31">
        <v>61.362782917365955</v>
      </c>
      <c r="J52" s="31">
        <v>74.620845948264261</v>
      </c>
      <c r="K52" s="31">
        <v>91.978002463040212</v>
      </c>
      <c r="L52" s="31">
        <v>109.30757945364439</v>
      </c>
      <c r="M52" s="31">
        <v>125.05087792730831</v>
      </c>
      <c r="N52" s="31">
        <v>120.29068585784735</v>
      </c>
      <c r="O52" s="31">
        <v>126.5739751332754</v>
      </c>
      <c r="P52" s="31">
        <v>130.62005489125241</v>
      </c>
      <c r="Q52" s="31">
        <v>128.52166832022283</v>
      </c>
      <c r="R52" s="31">
        <v>113.29977583105828</v>
      </c>
      <c r="S52" s="31">
        <v>95.255249885387641</v>
      </c>
      <c r="T52" s="31">
        <v>71.685186203851842</v>
      </c>
      <c r="U52" s="31">
        <v>182.41785927662116</v>
      </c>
      <c r="V52" s="31">
        <v>67.877084500541741</v>
      </c>
      <c r="W52" s="28"/>
    </row>
    <row r="53" spans="1:23" s="48" customFormat="1" x14ac:dyDescent="0.3">
      <c r="A53" s="9" t="s">
        <v>49</v>
      </c>
      <c r="B53" s="41">
        <f>SUM(B34:B52)</f>
        <v>43.681598424500649</v>
      </c>
      <c r="C53" s="41">
        <f t="shared" ref="C53:V53" si="1">SUM(C34:C52)</f>
        <v>88.641143626184103</v>
      </c>
      <c r="D53" s="41">
        <f t="shared" si="1"/>
        <v>248.30403130788812</v>
      </c>
      <c r="E53" s="41">
        <f t="shared" si="1"/>
        <v>168.59334461777613</v>
      </c>
      <c r="F53" s="41">
        <f t="shared" si="1"/>
        <v>96.5219045314483</v>
      </c>
      <c r="G53" s="41">
        <f t="shared" si="1"/>
        <v>143.97178858407329</v>
      </c>
      <c r="H53" s="41">
        <f t="shared" si="1"/>
        <v>174.53393440140582</v>
      </c>
      <c r="I53" s="41">
        <f t="shared" si="1"/>
        <v>192.12944035538553</v>
      </c>
      <c r="J53" s="41">
        <f t="shared" si="1"/>
        <v>223.49092665702216</v>
      </c>
      <c r="K53" s="41">
        <f t="shared" si="1"/>
        <v>303.93248086655007</v>
      </c>
      <c r="L53" s="41">
        <f t="shared" si="1"/>
        <v>345.3331260842902</v>
      </c>
      <c r="M53" s="41">
        <f t="shared" si="1"/>
        <v>365.97549386310448</v>
      </c>
      <c r="N53" s="41">
        <f t="shared" si="1"/>
        <v>340.57011677509047</v>
      </c>
      <c r="O53" s="41">
        <f t="shared" si="1"/>
        <v>367.67017694549236</v>
      </c>
      <c r="P53" s="41">
        <f t="shared" si="1"/>
        <v>385.58558713941056</v>
      </c>
      <c r="Q53" s="41">
        <f t="shared" si="1"/>
        <v>394.79378910876187</v>
      </c>
      <c r="R53" s="41">
        <f t="shared" si="1"/>
        <v>378.35052460539214</v>
      </c>
      <c r="S53" s="41">
        <f t="shared" si="1"/>
        <v>350.11865433893882</v>
      </c>
      <c r="T53" s="41">
        <f t="shared" si="1"/>
        <v>297.27479645217034</v>
      </c>
      <c r="U53" s="41">
        <f t="shared" si="1"/>
        <v>845.89360613999281</v>
      </c>
      <c r="V53" s="41">
        <f t="shared" si="1"/>
        <v>247.58355112694852</v>
      </c>
    </row>
    <row r="54" spans="1:23" x14ac:dyDescent="0.3">
      <c r="B54" s="29"/>
      <c r="C54" s="29"/>
      <c r="D54" s="29"/>
      <c r="E54" s="29"/>
      <c r="F54" s="29"/>
      <c r="G54" s="29"/>
      <c r="H54" s="29"/>
      <c r="I54" s="29"/>
      <c r="J54" s="29"/>
    </row>
    <row r="55" spans="1:23" x14ac:dyDescent="0.3">
      <c r="A55" s="30" t="s">
        <v>51</v>
      </c>
      <c r="B55" s="7" t="s">
        <v>2</v>
      </c>
      <c r="C55" s="7" t="s">
        <v>3</v>
      </c>
      <c r="D55" s="7" t="s">
        <v>4</v>
      </c>
      <c r="E55" s="7" t="s">
        <v>5</v>
      </c>
      <c r="F55" s="7" t="s">
        <v>6</v>
      </c>
      <c r="G55" s="7" t="s">
        <v>7</v>
      </c>
      <c r="H55" s="7" t="s">
        <v>8</v>
      </c>
      <c r="I55" s="7" t="s">
        <v>9</v>
      </c>
      <c r="J55" s="7" t="s">
        <v>10</v>
      </c>
      <c r="K55" s="7" t="s">
        <v>11</v>
      </c>
      <c r="L55" s="7" t="s">
        <v>12</v>
      </c>
      <c r="M55" s="7" t="s">
        <v>13</v>
      </c>
      <c r="N55" s="7" t="s">
        <v>14</v>
      </c>
      <c r="O55" s="7" t="s">
        <v>15</v>
      </c>
      <c r="P55" s="7" t="s">
        <v>16</v>
      </c>
      <c r="Q55" s="7" t="s">
        <v>17</v>
      </c>
      <c r="R55" s="7" t="s">
        <v>18</v>
      </c>
      <c r="S55" s="7" t="s">
        <v>19</v>
      </c>
      <c r="T55" s="7" t="s">
        <v>20</v>
      </c>
      <c r="U55" s="7" t="s">
        <v>21</v>
      </c>
      <c r="V55" s="8" t="s">
        <v>22</v>
      </c>
    </row>
    <row r="56" spans="1:23" x14ac:dyDescent="0.3">
      <c r="A56" s="51" t="s">
        <v>1</v>
      </c>
      <c r="B56" s="31">
        <f>SUM(B4:B29)</f>
        <v>141.36700209104373</v>
      </c>
      <c r="C56" s="31">
        <f t="shared" ref="C56:V56" si="2">SUM(C4:C29)</f>
        <v>115.05842530560375</v>
      </c>
      <c r="D56" s="31">
        <f t="shared" si="2"/>
        <v>108.57251055097308</v>
      </c>
      <c r="E56" s="31">
        <f t="shared" si="2"/>
        <v>114.17757382273857</v>
      </c>
      <c r="F56" s="31">
        <f t="shared" si="2"/>
        <v>111.35964867861247</v>
      </c>
      <c r="G56" s="31">
        <f t="shared" si="2"/>
        <v>142.32552058120285</v>
      </c>
      <c r="H56" s="31">
        <f t="shared" si="2"/>
        <v>160.22858449003053</v>
      </c>
      <c r="I56" s="31">
        <f t="shared" si="2"/>
        <v>172.39572988748773</v>
      </c>
      <c r="J56" s="31">
        <f t="shared" si="2"/>
        <v>177.42742744035672</v>
      </c>
      <c r="K56" s="31">
        <f t="shared" si="2"/>
        <v>195.87796061356192</v>
      </c>
      <c r="L56" s="31">
        <f t="shared" si="2"/>
        <v>218.50141146265642</v>
      </c>
      <c r="M56" s="31">
        <f t="shared" si="2"/>
        <v>240.16320473899307</v>
      </c>
      <c r="N56" s="31">
        <f t="shared" si="2"/>
        <v>249.27002117538649</v>
      </c>
      <c r="O56" s="31">
        <f t="shared" si="2"/>
        <v>307.05275805246032</v>
      </c>
      <c r="P56" s="31">
        <f t="shared" si="2"/>
        <v>343.7580295662662</v>
      </c>
      <c r="Q56" s="31">
        <f t="shared" si="2"/>
        <v>372.21478623316494</v>
      </c>
      <c r="R56" s="31">
        <f t="shared" si="2"/>
        <v>401.99620939697888</v>
      </c>
      <c r="S56" s="31">
        <f t="shared" si="2"/>
        <v>458.97199690943665</v>
      </c>
      <c r="T56" s="31">
        <f t="shared" si="2"/>
        <v>554.16355054857615</v>
      </c>
      <c r="U56" s="31">
        <f t="shared" si="2"/>
        <v>2503.127297026499</v>
      </c>
      <c r="V56" s="31">
        <f t="shared" si="2"/>
        <v>207.88725619013394</v>
      </c>
      <c r="W56" s="32"/>
    </row>
    <row r="57" spans="1:23" x14ac:dyDescent="0.3">
      <c r="A57" s="52" t="s">
        <v>52</v>
      </c>
      <c r="B57" s="31">
        <v>0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2"/>
    </row>
    <row r="58" spans="1:23" x14ac:dyDescent="0.3">
      <c r="A58" s="53" t="s">
        <v>53</v>
      </c>
      <c r="B58" s="31">
        <f>SUM(B34:B42,B44,B46:B50,B52)</f>
        <v>43.681598424500649</v>
      </c>
      <c r="C58" s="31">
        <f t="shared" ref="C58:V58" si="3">SUM(C34:C42,C44,C46:C50,C52)</f>
        <v>88.641143626184103</v>
      </c>
      <c r="D58" s="31">
        <f t="shared" si="3"/>
        <v>248.30403130788812</v>
      </c>
      <c r="E58" s="31">
        <f t="shared" si="3"/>
        <v>168.59334461777613</v>
      </c>
      <c r="F58" s="31">
        <f t="shared" si="3"/>
        <v>96.5219045314483</v>
      </c>
      <c r="G58" s="31">
        <f t="shared" si="3"/>
        <v>143.97178858407329</v>
      </c>
      <c r="H58" s="31">
        <f t="shared" si="3"/>
        <v>174.53393440140582</v>
      </c>
      <c r="I58" s="31">
        <f t="shared" si="3"/>
        <v>192.12944035538553</v>
      </c>
      <c r="J58" s="31">
        <f t="shared" si="3"/>
        <v>223.49092665702216</v>
      </c>
      <c r="K58" s="31">
        <f t="shared" si="3"/>
        <v>303.93248086655007</v>
      </c>
      <c r="L58" s="31">
        <f t="shared" si="3"/>
        <v>345.3331260842902</v>
      </c>
      <c r="M58" s="31">
        <f t="shared" si="3"/>
        <v>365.97549386310448</v>
      </c>
      <c r="N58" s="31">
        <f t="shared" si="3"/>
        <v>340.57011677509047</v>
      </c>
      <c r="O58" s="31">
        <f t="shared" si="3"/>
        <v>367.67017694549236</v>
      </c>
      <c r="P58" s="31">
        <f t="shared" si="3"/>
        <v>385.58558713941056</v>
      </c>
      <c r="Q58" s="31">
        <f t="shared" si="3"/>
        <v>394.79378910876187</v>
      </c>
      <c r="R58" s="31">
        <f t="shared" si="3"/>
        <v>378.35052460539214</v>
      </c>
      <c r="S58" s="31">
        <f t="shared" si="3"/>
        <v>350.11865433893882</v>
      </c>
      <c r="T58" s="31">
        <f t="shared" si="3"/>
        <v>297.27479645217034</v>
      </c>
      <c r="U58" s="31">
        <f t="shared" si="3"/>
        <v>845.89360613999281</v>
      </c>
      <c r="V58" s="31">
        <f t="shared" si="3"/>
        <v>247.58355112694852</v>
      </c>
      <c r="W58" s="32"/>
    </row>
    <row r="59" spans="1:23" x14ac:dyDescent="0.3">
      <c r="A59" s="33" t="s">
        <v>49</v>
      </c>
      <c r="B59" s="41">
        <f>SUM(B56+B57+B58)</f>
        <v>185.04860051554436</v>
      </c>
      <c r="C59" s="41">
        <f t="shared" ref="C59:V59" si="4">SUM(C56+C57+C58)</f>
        <v>203.69956893178784</v>
      </c>
      <c r="D59" s="41">
        <f t="shared" si="4"/>
        <v>356.87654185886117</v>
      </c>
      <c r="E59" s="41">
        <f t="shared" si="4"/>
        <v>282.77091844051472</v>
      </c>
      <c r="F59" s="41">
        <f t="shared" si="4"/>
        <v>207.88155321006076</v>
      </c>
      <c r="G59" s="41">
        <f t="shared" si="4"/>
        <v>286.29730916527615</v>
      </c>
      <c r="H59" s="41">
        <f t="shared" si="4"/>
        <v>334.76251889143634</v>
      </c>
      <c r="I59" s="41">
        <f t="shared" si="4"/>
        <v>364.52517024287329</v>
      </c>
      <c r="J59" s="41">
        <f t="shared" si="4"/>
        <v>400.91835409737888</v>
      </c>
      <c r="K59" s="41">
        <f t="shared" si="4"/>
        <v>499.81044148011199</v>
      </c>
      <c r="L59" s="41">
        <f t="shared" si="4"/>
        <v>563.83453754694665</v>
      </c>
      <c r="M59" s="41">
        <f t="shared" si="4"/>
        <v>606.13869860209752</v>
      </c>
      <c r="N59" s="41">
        <f t="shared" si="4"/>
        <v>589.8401379504769</v>
      </c>
      <c r="O59" s="41">
        <f t="shared" si="4"/>
        <v>674.72293499795273</v>
      </c>
      <c r="P59" s="41">
        <f t="shared" si="4"/>
        <v>729.34361670567682</v>
      </c>
      <c r="Q59" s="41">
        <f t="shared" si="4"/>
        <v>767.00857534192687</v>
      </c>
      <c r="R59" s="41">
        <f t="shared" si="4"/>
        <v>780.34673400237102</v>
      </c>
      <c r="S59" s="41">
        <f t="shared" si="4"/>
        <v>809.09065124837548</v>
      </c>
      <c r="T59" s="41">
        <f t="shared" si="4"/>
        <v>851.43834700074649</v>
      </c>
      <c r="U59" s="41">
        <f t="shared" si="4"/>
        <v>3349.0209031664917</v>
      </c>
      <c r="V59" s="41">
        <f t="shared" si="4"/>
        <v>455.47080731708246</v>
      </c>
    </row>
    <row r="60" spans="1:23" x14ac:dyDescent="0.3"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</row>
    <row r="72" spans="1:2" x14ac:dyDescent="0.3">
      <c r="A72" s="26"/>
    </row>
    <row r="73" spans="1:2" x14ac:dyDescent="0.3">
      <c r="A73" s="26"/>
    </row>
    <row r="74" spans="1:2" x14ac:dyDescent="0.3">
      <c r="A74" s="26"/>
    </row>
    <row r="75" spans="1:2" x14ac:dyDescent="0.3">
      <c r="A75" s="26"/>
    </row>
    <row r="76" spans="1:2" x14ac:dyDescent="0.3">
      <c r="A76" s="26"/>
      <c r="B76" s="26"/>
    </row>
    <row r="77" spans="1:2" x14ac:dyDescent="0.3">
      <c r="A77" s="26"/>
      <c r="B77" s="26"/>
    </row>
    <row r="78" spans="1:2" x14ac:dyDescent="0.3">
      <c r="A78" s="26"/>
      <c r="B78" s="26"/>
    </row>
    <row r="79" spans="1:2" x14ac:dyDescent="0.3">
      <c r="A79" s="26"/>
      <c r="B79" s="26"/>
    </row>
    <row r="80" spans="1:2" x14ac:dyDescent="0.3">
      <c r="A80" s="26"/>
      <c r="B80" s="26"/>
    </row>
    <row r="81" spans="2:2" x14ac:dyDescent="0.3">
      <c r="B81" s="26"/>
    </row>
    <row r="82" spans="2:2" x14ac:dyDescent="0.3">
      <c r="B82" s="26"/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47F64-68EF-40A8-87EC-737DAAFE73D7}">
  <sheetPr>
    <tabColor rgb="FF00B050"/>
  </sheetPr>
  <dimension ref="A1:W62"/>
  <sheetViews>
    <sheetView topLeftCell="A43" zoomScale="80" zoomScaleNormal="80" workbookViewId="0">
      <selection activeCell="A55" sqref="A55"/>
    </sheetView>
  </sheetViews>
  <sheetFormatPr baseColWidth="10" defaultColWidth="11.4140625" defaultRowHeight="14" x14ac:dyDescent="0.3"/>
  <cols>
    <col min="1" max="1" width="42.1640625" style="16" bestFit="1" customWidth="1"/>
    <col min="2" max="20" width="10.4140625" style="16" bestFit="1" customWidth="1"/>
    <col min="21" max="21" width="12.08203125" style="16" bestFit="1" customWidth="1"/>
    <col min="22" max="22" width="10.4140625" style="16" bestFit="1" customWidth="1"/>
    <col min="23" max="16384" width="11.4140625" style="16"/>
  </cols>
  <sheetData>
    <row r="1" spans="1:23" ht="39" customHeight="1" thickBot="1" x14ac:dyDescent="0.35">
      <c r="A1" s="75" t="s">
        <v>55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7"/>
      <c r="W1" s="34"/>
    </row>
    <row r="2" spans="1:23" x14ac:dyDescent="0.3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3" x14ac:dyDescent="0.3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34"/>
    </row>
    <row r="4" spans="1:23" x14ac:dyDescent="0.3">
      <c r="A4" s="35" t="s">
        <v>23</v>
      </c>
      <c r="B4" s="38">
        <v>29.370185672247299</v>
      </c>
      <c r="C4" s="38">
        <v>7.5760770594861615</v>
      </c>
      <c r="D4" s="38">
        <v>11.753766207202103</v>
      </c>
      <c r="E4" s="38">
        <v>14.162767852001737</v>
      </c>
      <c r="F4" s="38">
        <v>15.513757095145031</v>
      </c>
      <c r="G4" s="38">
        <v>18.075682126325237</v>
      </c>
      <c r="H4" s="38">
        <v>20.522063474641712</v>
      </c>
      <c r="I4" s="38">
        <v>23.481813252199906</v>
      </c>
      <c r="J4" s="38">
        <v>27.300123464889495</v>
      </c>
      <c r="K4" s="38">
        <v>30.783148990211156</v>
      </c>
      <c r="L4" s="38">
        <v>35.265167113719635</v>
      </c>
      <c r="M4" s="38">
        <v>39.958437303674607</v>
      </c>
      <c r="N4" s="38">
        <v>44.874333092990653</v>
      </c>
      <c r="O4" s="38">
        <v>55.074734750473041</v>
      </c>
      <c r="P4" s="38">
        <v>70.203615586745897</v>
      </c>
      <c r="Q4" s="38">
        <v>83.5591197080211</v>
      </c>
      <c r="R4" s="38">
        <v>78.775880417579899</v>
      </c>
      <c r="S4" s="38">
        <v>84.448820632994682</v>
      </c>
      <c r="T4" s="38">
        <v>96.283159953761768</v>
      </c>
      <c r="U4" s="38">
        <v>159.56650807327301</v>
      </c>
      <c r="V4" s="38">
        <v>34.481619414838711</v>
      </c>
      <c r="W4" s="34"/>
    </row>
    <row r="5" spans="1:23" x14ac:dyDescent="0.3">
      <c r="A5" s="35" t="s">
        <v>24</v>
      </c>
      <c r="B5" s="38">
        <v>5.1420562987637073</v>
      </c>
      <c r="C5" s="38">
        <v>9.0409942798336047</v>
      </c>
      <c r="D5" s="38">
        <v>11.720298835547666</v>
      </c>
      <c r="E5" s="38">
        <v>9.1967572598620269</v>
      </c>
      <c r="F5" s="38">
        <v>8.2306171428856203</v>
      </c>
      <c r="G5" s="38">
        <v>9.2022098709644133</v>
      </c>
      <c r="H5" s="38">
        <v>10.109960764568401</v>
      </c>
      <c r="I5" s="38">
        <v>10.932987505894326</v>
      </c>
      <c r="J5" s="38">
        <v>12.016344556172083</v>
      </c>
      <c r="K5" s="38">
        <v>12.320122809730645</v>
      </c>
      <c r="L5" s="38">
        <v>13.775683690500987</v>
      </c>
      <c r="M5" s="38">
        <v>16.1238233688034</v>
      </c>
      <c r="N5" s="38">
        <v>19.432801664568149</v>
      </c>
      <c r="O5" s="38">
        <v>24.448083072724572</v>
      </c>
      <c r="P5" s="38">
        <v>31.195771867714239</v>
      </c>
      <c r="Q5" s="38">
        <v>37.636208853942328</v>
      </c>
      <c r="R5" s="38">
        <v>34.853004901292763</v>
      </c>
      <c r="S5" s="38">
        <v>36.752609498520229</v>
      </c>
      <c r="T5" s="38">
        <v>39.714689344934662</v>
      </c>
      <c r="U5" s="38">
        <v>56.810357255214555</v>
      </c>
      <c r="V5" s="38">
        <v>15.645728983206764</v>
      </c>
      <c r="W5" s="34"/>
    </row>
    <row r="6" spans="1:23" x14ac:dyDescent="0.3">
      <c r="A6" s="35" t="s">
        <v>25</v>
      </c>
      <c r="B6" s="38">
        <v>2.9827039604447894</v>
      </c>
      <c r="C6" s="38">
        <v>2.7679132541565412</v>
      </c>
      <c r="D6" s="38">
        <v>3.1471093239423094</v>
      </c>
      <c r="E6" s="38">
        <v>3.7941940628120152</v>
      </c>
      <c r="F6" s="38">
        <v>3.8456208821970681</v>
      </c>
      <c r="G6" s="38">
        <v>4.4677154417781306</v>
      </c>
      <c r="H6" s="38">
        <v>5.0126941008523858</v>
      </c>
      <c r="I6" s="38">
        <v>5.4581522181848525</v>
      </c>
      <c r="J6" s="38">
        <v>6.1360697161118471</v>
      </c>
      <c r="K6" s="38">
        <v>6.7561090156729264</v>
      </c>
      <c r="L6" s="38">
        <v>8.0407222184088329</v>
      </c>
      <c r="M6" s="38">
        <v>9.3373077316688384</v>
      </c>
      <c r="N6" s="38">
        <v>10.786632519974397</v>
      </c>
      <c r="O6" s="38">
        <v>13.064658750788926</v>
      </c>
      <c r="P6" s="38">
        <v>16.363510760793176</v>
      </c>
      <c r="Q6" s="38">
        <v>18.904713297579224</v>
      </c>
      <c r="R6" s="38">
        <v>17.680059718912631</v>
      </c>
      <c r="S6" s="38">
        <v>18.09514851180991</v>
      </c>
      <c r="T6" s="38">
        <v>19.317772484572028</v>
      </c>
      <c r="U6" s="38">
        <v>28.28556451096512</v>
      </c>
      <c r="V6" s="38">
        <v>7.8519393819490277</v>
      </c>
      <c r="W6" s="34"/>
    </row>
    <row r="7" spans="1:23" x14ac:dyDescent="0.3">
      <c r="A7" s="35" t="s">
        <v>26</v>
      </c>
      <c r="B7" s="38">
        <v>0.54581705310172779</v>
      </c>
      <c r="C7" s="38">
        <v>0.2564536841926745</v>
      </c>
      <c r="D7" s="38">
        <v>0.21071123864870064</v>
      </c>
      <c r="E7" s="38">
        <v>0.14114119725413235</v>
      </c>
      <c r="F7" s="38">
        <v>0.11855482802846251</v>
      </c>
      <c r="G7" s="38">
        <v>0.13570551210178261</v>
      </c>
      <c r="H7" s="38">
        <v>0.16375170612637199</v>
      </c>
      <c r="I7" s="38">
        <v>0.17882071875941596</v>
      </c>
      <c r="J7" s="38">
        <v>0.18716436276311477</v>
      </c>
      <c r="K7" s="38">
        <v>0.19587157906281003</v>
      </c>
      <c r="L7" s="38">
        <v>0.22220013276209793</v>
      </c>
      <c r="M7" s="38">
        <v>0.26283370927567123</v>
      </c>
      <c r="N7" s="38">
        <v>0.29550281378324872</v>
      </c>
      <c r="O7" s="38">
        <v>0.35707776877829306</v>
      </c>
      <c r="P7" s="38">
        <v>0.45763967898379571</v>
      </c>
      <c r="Q7" s="38">
        <v>0.52456420750263733</v>
      </c>
      <c r="R7" s="38">
        <v>0.49376645799938007</v>
      </c>
      <c r="S7" s="38">
        <v>0.54076419399282316</v>
      </c>
      <c r="T7" s="38">
        <v>0.59783062409050602</v>
      </c>
      <c r="U7" s="38">
        <v>0.9616788145634102</v>
      </c>
      <c r="V7" s="38">
        <v>0.27149153152458033</v>
      </c>
      <c r="W7" s="34"/>
    </row>
    <row r="8" spans="1:23" x14ac:dyDescent="0.3">
      <c r="A8" s="35" t="s">
        <v>27</v>
      </c>
      <c r="B8" s="38">
        <v>3.4211531728958784</v>
      </c>
      <c r="C8" s="38">
        <v>0.81964729241005441</v>
      </c>
      <c r="D8" s="38">
        <v>0.7483092963729181</v>
      </c>
      <c r="E8" s="38">
        <v>1.3356938165391883</v>
      </c>
      <c r="F8" s="38">
        <v>1.6342893296765844</v>
      </c>
      <c r="G8" s="38">
        <v>1.856719397191686</v>
      </c>
      <c r="H8" s="38">
        <v>2.1073099190045217</v>
      </c>
      <c r="I8" s="38">
        <v>2.3375034270899873</v>
      </c>
      <c r="J8" s="38">
        <v>2.624740233247449</v>
      </c>
      <c r="K8" s="38">
        <v>2.8507910556468516</v>
      </c>
      <c r="L8" s="38">
        <v>3.1874863401311715</v>
      </c>
      <c r="M8" s="38">
        <v>3.4661846124127718</v>
      </c>
      <c r="N8" s="38">
        <v>3.6510105842547533</v>
      </c>
      <c r="O8" s="38">
        <v>4.2064876535924167</v>
      </c>
      <c r="P8" s="38">
        <v>10.097984449051314</v>
      </c>
      <c r="Q8" s="38">
        <v>11.509910729276381</v>
      </c>
      <c r="R8" s="38">
        <v>10.393131197887696</v>
      </c>
      <c r="S8" s="38">
        <v>10.569335835487312</v>
      </c>
      <c r="T8" s="38">
        <v>11.821842886667852</v>
      </c>
      <c r="U8" s="38">
        <v>19.215263423534648</v>
      </c>
      <c r="V8" s="38">
        <v>3.6509060016447394</v>
      </c>
      <c r="W8" s="34"/>
    </row>
    <row r="9" spans="1:23" x14ac:dyDescent="0.3">
      <c r="A9" s="35" t="s">
        <v>28</v>
      </c>
      <c r="B9" s="38">
        <v>2.0962028223439543E-5</v>
      </c>
      <c r="C9" s="38">
        <v>6.8038426038739906E-5</v>
      </c>
      <c r="D9" s="38">
        <v>8.7508896768726338E-5</v>
      </c>
      <c r="E9" s="38">
        <v>1.3103125872437485E-3</v>
      </c>
      <c r="F9" s="38">
        <v>4.1962027524935653E-3</v>
      </c>
      <c r="G9" s="38">
        <v>8.0979439823868991E-3</v>
      </c>
      <c r="H9" s="38">
        <v>1.249493733621539E-2</v>
      </c>
      <c r="I9" s="38">
        <v>1.1596816893184467E-2</v>
      </c>
      <c r="J9" s="38">
        <v>1.2405655494296119E-2</v>
      </c>
      <c r="K9" s="38">
        <v>1.4199796909101638E-2</v>
      </c>
      <c r="L9" s="38">
        <v>1.8517559186509994E-2</v>
      </c>
      <c r="M9" s="38">
        <v>2.5606659153823586E-2</v>
      </c>
      <c r="N9" s="38">
        <v>4.3851812225479993E-2</v>
      </c>
      <c r="O9" s="38">
        <v>0.32483530023864116</v>
      </c>
      <c r="P9" s="38">
        <v>0.36023776310973238</v>
      </c>
      <c r="Q9" s="38">
        <v>0.34445362913276467</v>
      </c>
      <c r="R9" s="38">
        <v>0.23977094424653361</v>
      </c>
      <c r="S9" s="38">
        <v>0.17963284254106299</v>
      </c>
      <c r="T9" s="38">
        <v>0.12584083882393102</v>
      </c>
      <c r="U9" s="38">
        <v>9.769450554830314E-2</v>
      </c>
      <c r="V9" s="38">
        <v>7.0263493946757974E-2</v>
      </c>
      <c r="W9" s="34"/>
    </row>
    <row r="10" spans="1:23" x14ac:dyDescent="0.3">
      <c r="A10" s="35" t="s">
        <v>29</v>
      </c>
      <c r="B10" s="38">
        <v>27.155061644940496</v>
      </c>
      <c r="C10" s="38">
        <v>14.206482649889987</v>
      </c>
      <c r="D10" s="38">
        <v>13.106179060290469</v>
      </c>
      <c r="E10" s="38">
        <v>16.746814582470925</v>
      </c>
      <c r="F10" s="38">
        <v>20.003223326915805</v>
      </c>
      <c r="G10" s="38">
        <v>21.323268178391114</v>
      </c>
      <c r="H10" s="38">
        <v>21.504529109377355</v>
      </c>
      <c r="I10" s="38">
        <v>21.645735988516726</v>
      </c>
      <c r="J10" s="38">
        <v>22.616386847108931</v>
      </c>
      <c r="K10" s="38">
        <v>22.478069873025486</v>
      </c>
      <c r="L10" s="38">
        <v>22.868534122979575</v>
      </c>
      <c r="M10" s="38">
        <v>22.606121179512463</v>
      </c>
      <c r="N10" s="38">
        <v>20.749562373449827</v>
      </c>
      <c r="O10" s="38">
        <v>20.690106998272974</v>
      </c>
      <c r="P10" s="38">
        <v>22.941818212946611</v>
      </c>
      <c r="Q10" s="38">
        <v>24.005335307737791</v>
      </c>
      <c r="R10" s="38">
        <v>20.693726038181872</v>
      </c>
      <c r="S10" s="38">
        <v>20.3630798533665</v>
      </c>
      <c r="T10" s="38">
        <v>22.618507681566374</v>
      </c>
      <c r="U10" s="38">
        <v>37.372524628526008</v>
      </c>
      <c r="V10" s="38">
        <v>20.792297063200952</v>
      </c>
      <c r="W10" s="34"/>
    </row>
    <row r="11" spans="1:23" x14ac:dyDescent="0.3">
      <c r="A11" s="35" t="s">
        <v>30</v>
      </c>
      <c r="B11" s="38">
        <v>16.577767804759102</v>
      </c>
      <c r="C11" s="38">
        <v>10.820426531745897</v>
      </c>
      <c r="D11" s="38">
        <v>11.448456151049003</v>
      </c>
      <c r="E11" s="38">
        <v>15.22095709248533</v>
      </c>
      <c r="F11" s="38">
        <v>17.302653343699731</v>
      </c>
      <c r="G11" s="38">
        <v>22.764211561168519</v>
      </c>
      <c r="H11" s="38">
        <v>25.008721223257901</v>
      </c>
      <c r="I11" s="38">
        <v>25.592475510283538</v>
      </c>
      <c r="J11" s="38">
        <v>29.463849850684937</v>
      </c>
      <c r="K11" s="38">
        <v>30.847571789924846</v>
      </c>
      <c r="L11" s="38">
        <v>31.749484941486383</v>
      </c>
      <c r="M11" s="38">
        <v>32.601374906446971</v>
      </c>
      <c r="N11" s="38">
        <v>32.815819756436703</v>
      </c>
      <c r="O11" s="38">
        <v>35.426719766762176</v>
      </c>
      <c r="P11" s="38">
        <v>41.670031543307388</v>
      </c>
      <c r="Q11" s="38">
        <v>45.698254420225346</v>
      </c>
      <c r="R11" s="38">
        <v>35.448278019753154</v>
      </c>
      <c r="S11" s="38">
        <v>29.468634271070631</v>
      </c>
      <c r="T11" s="38">
        <v>23.354249889057449</v>
      </c>
      <c r="U11" s="38">
        <v>22.91876898620221</v>
      </c>
      <c r="V11" s="38">
        <v>26.287225197294976</v>
      </c>
      <c r="W11" s="34"/>
    </row>
    <row r="12" spans="1:23" x14ac:dyDescent="0.3">
      <c r="A12" s="35" t="s">
        <v>31</v>
      </c>
      <c r="B12" s="38">
        <v>0.21962039874097619</v>
      </c>
      <c r="C12" s="38">
        <v>8.5659150429268224E-4</v>
      </c>
      <c r="D12" s="38">
        <v>1.2132750066804318E-2</v>
      </c>
      <c r="E12" s="38">
        <v>0.24084441992936745</v>
      </c>
      <c r="F12" s="38">
        <v>1.0042189860717583</v>
      </c>
      <c r="G12" s="38">
        <v>2.169540943325921</v>
      </c>
      <c r="H12" s="38">
        <v>2.2112083929017667</v>
      </c>
      <c r="I12" s="38">
        <v>1.2549678534719757</v>
      </c>
      <c r="J12" s="38">
        <v>0.58583789818253906</v>
      </c>
      <c r="K12" s="38">
        <v>0.2930651478480728</v>
      </c>
      <c r="L12" s="38">
        <v>0.21301070950042617</v>
      </c>
      <c r="M12" s="38">
        <v>0.17406682705256929</v>
      </c>
      <c r="N12" s="38">
        <v>0.17432205460188835</v>
      </c>
      <c r="O12" s="38">
        <v>0.14166190024916614</v>
      </c>
      <c r="P12" s="38">
        <v>0.12115616970925497</v>
      </c>
      <c r="Q12" s="38">
        <v>0.10212938944842005</v>
      </c>
      <c r="R12" s="38">
        <v>5.5023100020160656E-2</v>
      </c>
      <c r="S12" s="38">
        <v>4.056086483762112E-2</v>
      </c>
      <c r="T12" s="38">
        <v>2.4195675219882615E-2</v>
      </c>
      <c r="U12" s="38">
        <v>1.2404268884683652E-2</v>
      </c>
      <c r="V12" s="38">
        <v>0.5274243595283864</v>
      </c>
      <c r="W12" s="34"/>
    </row>
    <row r="13" spans="1:23" x14ac:dyDescent="0.3">
      <c r="A13" s="35" t="s">
        <v>32</v>
      </c>
      <c r="B13" s="38">
        <v>0.54199447796979128</v>
      </c>
      <c r="C13" s="38">
        <v>0.46809371436156161</v>
      </c>
      <c r="D13" s="38">
        <v>0.96036840134734225</v>
      </c>
      <c r="E13" s="38">
        <v>3.3131367534893719</v>
      </c>
      <c r="F13" s="38">
        <v>4.3223046599741659</v>
      </c>
      <c r="G13" s="38">
        <v>4.1004282644032903</v>
      </c>
      <c r="H13" s="38">
        <v>3.9611158567061775</v>
      </c>
      <c r="I13" s="38">
        <v>3.8786283081277859</v>
      </c>
      <c r="J13" s="38">
        <v>4.031585465328142</v>
      </c>
      <c r="K13" s="38">
        <v>4.2933487955422676</v>
      </c>
      <c r="L13" s="38">
        <v>4.8856436566648016</v>
      </c>
      <c r="M13" s="38">
        <v>5.5689232034253591</v>
      </c>
      <c r="N13" s="38">
        <v>6.454947477988398</v>
      </c>
      <c r="O13" s="38">
        <v>8.5936639599968778</v>
      </c>
      <c r="P13" s="38">
        <v>12.294272240204656</v>
      </c>
      <c r="Q13" s="38">
        <v>20.192105374929564</v>
      </c>
      <c r="R13" s="38">
        <v>33.831379612684827</v>
      </c>
      <c r="S13" s="38">
        <v>68.287744264505989</v>
      </c>
      <c r="T13" s="38">
        <v>135.56360422187782</v>
      </c>
      <c r="U13" s="38">
        <v>312.85800166732349</v>
      </c>
      <c r="V13" s="38">
        <v>8.9603326997114525</v>
      </c>
      <c r="W13" s="34"/>
    </row>
    <row r="14" spans="1:23" x14ac:dyDescent="0.3">
      <c r="A14" s="35" t="s">
        <v>33</v>
      </c>
      <c r="B14" s="38">
        <v>3.3571281213568467</v>
      </c>
      <c r="C14" s="38">
        <v>1.0388745614008976</v>
      </c>
      <c r="D14" s="38">
        <v>4.8416974382376941</v>
      </c>
      <c r="E14" s="38">
        <v>6.7324754158314466</v>
      </c>
      <c r="F14" s="38">
        <v>7.4565653592387857</v>
      </c>
      <c r="G14" s="38">
        <v>9.8514821004848976</v>
      </c>
      <c r="H14" s="38">
        <v>10.919110980279099</v>
      </c>
      <c r="I14" s="38">
        <v>12.337817238005961</v>
      </c>
      <c r="J14" s="38">
        <v>15.32383113341413</v>
      </c>
      <c r="K14" s="38">
        <v>17.778601201396988</v>
      </c>
      <c r="L14" s="38">
        <v>20.23692382151755</v>
      </c>
      <c r="M14" s="38">
        <v>20.961609164098345</v>
      </c>
      <c r="N14" s="38">
        <v>20.074630509948477</v>
      </c>
      <c r="O14" s="38">
        <v>21.343512488603313</v>
      </c>
      <c r="P14" s="38">
        <v>25.609768044036421</v>
      </c>
      <c r="Q14" s="38">
        <v>30.80948296704813</v>
      </c>
      <c r="R14" s="38">
        <v>30.715781820387402</v>
      </c>
      <c r="S14" s="38">
        <v>39.019924247202226</v>
      </c>
      <c r="T14" s="38">
        <v>54.671624864093559</v>
      </c>
      <c r="U14" s="38">
        <v>106.29507320427901</v>
      </c>
      <c r="V14" s="38">
        <v>15.423931597406355</v>
      </c>
      <c r="W14" s="34"/>
    </row>
    <row r="15" spans="1:23" x14ac:dyDescent="0.3">
      <c r="A15" s="35" t="s">
        <v>34</v>
      </c>
      <c r="B15" s="38">
        <v>5.3354791901326539</v>
      </c>
      <c r="C15" s="38">
        <v>23.957615069872791</v>
      </c>
      <c r="D15" s="38">
        <v>12.946807783692527</v>
      </c>
      <c r="E15" s="38">
        <v>1.5123638957163681</v>
      </c>
      <c r="F15" s="38">
        <v>0.23762053696607019</v>
      </c>
      <c r="G15" s="38">
        <v>0.19094868733471962</v>
      </c>
      <c r="H15" s="38">
        <v>0.17061747466680507</v>
      </c>
      <c r="I15" s="38">
        <v>0.17123179824385443</v>
      </c>
      <c r="J15" s="38">
        <v>0.1826718580888885</v>
      </c>
      <c r="K15" s="38">
        <v>0.17436667825229024</v>
      </c>
      <c r="L15" s="38">
        <v>0.17471811973894297</v>
      </c>
      <c r="M15" s="38">
        <v>0.18889035098945933</v>
      </c>
      <c r="N15" s="38">
        <v>0.19077967223271641</v>
      </c>
      <c r="O15" s="38">
        <v>0.27552030223338231</v>
      </c>
      <c r="P15" s="38">
        <v>0.45972460376445767</v>
      </c>
      <c r="Q15" s="38">
        <v>0.81226217105125931</v>
      </c>
      <c r="R15" s="38">
        <v>0.86845844865676569</v>
      </c>
      <c r="S15" s="38">
        <v>0.92708153656088932</v>
      </c>
      <c r="T15" s="38">
        <v>0.94597040399556354</v>
      </c>
      <c r="U15" s="38">
        <v>1.3780101015907178</v>
      </c>
      <c r="V15" s="38">
        <v>2.8908115604852118</v>
      </c>
      <c r="W15" s="34"/>
    </row>
    <row r="16" spans="1:23" x14ac:dyDescent="0.3">
      <c r="A16" s="35" t="s">
        <v>35</v>
      </c>
      <c r="B16" s="38">
        <v>1.0764933207404979</v>
      </c>
      <c r="C16" s="38">
        <v>3.4969507014597632</v>
      </c>
      <c r="D16" s="38">
        <v>1.7005122715566767</v>
      </c>
      <c r="E16" s="38">
        <v>0.78957039537357931</v>
      </c>
      <c r="F16" s="38">
        <v>0.7995113092248799</v>
      </c>
      <c r="G16" s="38">
        <v>0.96374854208368255</v>
      </c>
      <c r="H16" s="38">
        <v>0.90810644184577072</v>
      </c>
      <c r="I16" s="38">
        <v>0.85623579066650801</v>
      </c>
      <c r="J16" s="38">
        <v>0.94594796964154737</v>
      </c>
      <c r="K16" s="38">
        <v>0.9476656478358948</v>
      </c>
      <c r="L16" s="38">
        <v>0.86915956991905952</v>
      </c>
      <c r="M16" s="38">
        <v>0.81026027739541562</v>
      </c>
      <c r="N16" s="38">
        <v>0.79597232628105019</v>
      </c>
      <c r="O16" s="38">
        <v>0.88616023802438781</v>
      </c>
      <c r="P16" s="38">
        <v>1.0675554916338037</v>
      </c>
      <c r="Q16" s="38">
        <v>1.1599315163616568</v>
      </c>
      <c r="R16" s="38">
        <v>0.97073983314760059</v>
      </c>
      <c r="S16" s="38">
        <v>0.84624628330938245</v>
      </c>
      <c r="T16" s="38">
        <v>0.67876560645446427</v>
      </c>
      <c r="U16" s="38">
        <v>0.63690230593798502</v>
      </c>
      <c r="V16" s="38">
        <v>1.1135704998091314</v>
      </c>
      <c r="W16" s="34"/>
    </row>
    <row r="17" spans="1:23" x14ac:dyDescent="0.3">
      <c r="A17" s="35" t="s">
        <v>36</v>
      </c>
      <c r="B17" s="38">
        <v>3.9711156517457652E-5</v>
      </c>
      <c r="C17" s="38">
        <v>3.6314750935783621E-4</v>
      </c>
      <c r="D17" s="38">
        <v>3.5117689286709989E-4</v>
      </c>
      <c r="E17" s="38">
        <v>2.8980097081634463E-4</v>
      </c>
      <c r="F17" s="38">
        <v>2.8398122961504279E-4</v>
      </c>
      <c r="G17" s="38">
        <v>4.6012219699952269E-4</v>
      </c>
      <c r="H17" s="38">
        <v>5.5147443082145017E-4</v>
      </c>
      <c r="I17" s="38">
        <v>8.1465940009450323E-4</v>
      </c>
      <c r="J17" s="38">
        <v>1.4663311438330761E-3</v>
      </c>
      <c r="K17" s="38">
        <v>2.534651576741168E-3</v>
      </c>
      <c r="L17" s="38">
        <v>4.6321744688174755E-3</v>
      </c>
      <c r="M17" s="38">
        <v>1.276889417710777E-4</v>
      </c>
      <c r="N17" s="38">
        <v>8.7443661426316981E-3</v>
      </c>
      <c r="O17" s="38">
        <v>1.5099385072850123E-2</v>
      </c>
      <c r="P17" s="38">
        <v>2.4064895635031992E-2</v>
      </c>
      <c r="Q17" s="38">
        <v>3.9336298096961674E-2</v>
      </c>
      <c r="R17" s="38">
        <v>4.8603593962789786E-2</v>
      </c>
      <c r="S17" s="38">
        <v>6.4443098317946063E-2</v>
      </c>
      <c r="T17" s="38">
        <v>7.2409256093471638E-2</v>
      </c>
      <c r="U17" s="38">
        <v>7.9461837828943685E-2</v>
      </c>
      <c r="V17" s="38">
        <v>8.2832700197408068E-3</v>
      </c>
      <c r="W17" s="34"/>
    </row>
    <row r="18" spans="1:23" x14ac:dyDescent="0.3">
      <c r="A18" s="55" t="s">
        <v>37</v>
      </c>
      <c r="B18" s="38">
        <v>0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4"/>
    </row>
    <row r="19" spans="1:23" x14ac:dyDescent="0.3">
      <c r="A19" s="35" t="s">
        <v>38</v>
      </c>
      <c r="B19" s="38">
        <v>3.5811018156716008E-2</v>
      </c>
      <c r="C19" s="38">
        <v>0.13025896084261998</v>
      </c>
      <c r="D19" s="38">
        <v>0.11682213674762758</v>
      </c>
      <c r="E19" s="38">
        <v>8.4023326218695071E-2</v>
      </c>
      <c r="F19" s="38">
        <v>0.10215201680243471</v>
      </c>
      <c r="G19" s="38">
        <v>9.7442951274403763E-2</v>
      </c>
      <c r="H19" s="38">
        <v>8.3201785713158921E-2</v>
      </c>
      <c r="I19" s="38">
        <v>7.5561858703299303E-2</v>
      </c>
      <c r="J19" s="38">
        <v>0.13200851745466471</v>
      </c>
      <c r="K19" s="38">
        <v>0.22689761132690339</v>
      </c>
      <c r="L19" s="38">
        <v>0.23382601206631082</v>
      </c>
      <c r="M19" s="38">
        <v>0.22790007032378889</v>
      </c>
      <c r="N19" s="38">
        <v>0.28524127656414594</v>
      </c>
      <c r="O19" s="38">
        <v>0.35007432380770331</v>
      </c>
      <c r="P19" s="38">
        <v>0.35802680489810468</v>
      </c>
      <c r="Q19" s="38">
        <v>0.34612133218440178</v>
      </c>
      <c r="R19" s="38">
        <v>0.25813874735627879</v>
      </c>
      <c r="S19" s="38">
        <v>0.23471638572334078</v>
      </c>
      <c r="T19" s="38">
        <v>0.21913467136915221</v>
      </c>
      <c r="U19" s="38">
        <v>0.26908352957199311</v>
      </c>
      <c r="V19" s="38">
        <v>0.17990769486165947</v>
      </c>
      <c r="W19" s="34"/>
    </row>
    <row r="20" spans="1:23" x14ac:dyDescent="0.3">
      <c r="A20" s="35" t="s">
        <v>39</v>
      </c>
      <c r="B20" s="38">
        <v>0.10653832285268099</v>
      </c>
      <c r="C20" s="38">
        <v>0.26465647078538751</v>
      </c>
      <c r="D20" s="38">
        <v>0.24237221580901674</v>
      </c>
      <c r="E20" s="38">
        <v>0.19808512662086686</v>
      </c>
      <c r="F20" s="38">
        <v>0.10825746969919908</v>
      </c>
      <c r="G20" s="38">
        <v>0.121280721987002</v>
      </c>
      <c r="H20" s="38">
        <v>0.12743755103934348</v>
      </c>
      <c r="I20" s="38">
        <v>0.13681095893477219</v>
      </c>
      <c r="J20" s="38">
        <v>0.16790261833206685</v>
      </c>
      <c r="K20" s="38">
        <v>0.20897191283359617</v>
      </c>
      <c r="L20" s="38">
        <v>0.20759530854289898</v>
      </c>
      <c r="M20" s="38">
        <v>0.19168569009689487</v>
      </c>
      <c r="N20" s="38">
        <v>0.15496175804780288</v>
      </c>
      <c r="O20" s="38">
        <v>0.12482012949401215</v>
      </c>
      <c r="P20" s="38">
        <v>0.10341772386800356</v>
      </c>
      <c r="Q20" s="38">
        <v>9.0288556175280629E-2</v>
      </c>
      <c r="R20" s="38">
        <v>6.5051777972026908E-2</v>
      </c>
      <c r="S20" s="38">
        <v>5.9687968339276871E-2</v>
      </c>
      <c r="T20" s="38">
        <v>5.1962470897341823E-2</v>
      </c>
      <c r="U20" s="38">
        <v>6.1226425958982977E-2</v>
      </c>
      <c r="V20" s="38">
        <v>0.15809628924936817</v>
      </c>
      <c r="W20" s="34"/>
    </row>
    <row r="21" spans="1:23" x14ac:dyDescent="0.3">
      <c r="A21" s="35" t="s">
        <v>40</v>
      </c>
      <c r="B21" s="38">
        <v>4.183715434586394E-3</v>
      </c>
      <c r="C21" s="38">
        <v>3.3203209326392613E-3</v>
      </c>
      <c r="D21" s="38">
        <v>3.6500698869075974E-3</v>
      </c>
      <c r="E21" s="38">
        <v>5.3500900482285714E-3</v>
      </c>
      <c r="F21" s="38">
        <v>4.5639787624082414E-3</v>
      </c>
      <c r="G21" s="38">
        <v>7.3123992879804058E-3</v>
      </c>
      <c r="H21" s="38">
        <v>1.1443734580413353E-2</v>
      </c>
      <c r="I21" s="38">
        <v>1.2491167703607286E-2</v>
      </c>
      <c r="J21" s="38">
        <v>2.0593075972128866E-2</v>
      </c>
      <c r="K21" s="38">
        <v>3.1035931186337108E-2</v>
      </c>
      <c r="L21" s="38">
        <v>4.3776103825955662E-2</v>
      </c>
      <c r="M21" s="38">
        <v>6.8459747390877429E-2</v>
      </c>
      <c r="N21" s="38">
        <v>0.12781350325431151</v>
      </c>
      <c r="O21" s="38">
        <v>0.21721608744672072</v>
      </c>
      <c r="P21" s="38">
        <v>0.34726029580222884</v>
      </c>
      <c r="Q21" s="38">
        <v>0.54954489213383007</v>
      </c>
      <c r="R21" s="38">
        <v>0.68251107348567885</v>
      </c>
      <c r="S21" s="38">
        <v>0.95358903478181101</v>
      </c>
      <c r="T21" s="38">
        <v>1.3176947260231591</v>
      </c>
      <c r="U21" s="38">
        <v>2.5590479057090074</v>
      </c>
      <c r="V21" s="38">
        <v>0.12701325986439346</v>
      </c>
      <c r="W21" s="34"/>
    </row>
    <row r="22" spans="1:23" x14ac:dyDescent="0.3">
      <c r="A22" s="35" t="s">
        <v>41</v>
      </c>
      <c r="B22" s="38">
        <v>9.5958792794874986E-2</v>
      </c>
      <c r="C22" s="38">
        <v>0.21126041283524571</v>
      </c>
      <c r="D22" s="38">
        <v>0.23560498413004274</v>
      </c>
      <c r="E22" s="38">
        <v>0.31505998518742351</v>
      </c>
      <c r="F22" s="38">
        <v>0.10109854301187902</v>
      </c>
      <c r="G22" s="38">
        <v>9.5906531594757635E-2</v>
      </c>
      <c r="H22" s="38">
        <v>0.13035560409394714</v>
      </c>
      <c r="I22" s="38">
        <v>0.17489696134084509</v>
      </c>
      <c r="J22" s="38">
        <v>0.27133810057327307</v>
      </c>
      <c r="K22" s="38">
        <v>0.40081092584208222</v>
      </c>
      <c r="L22" s="38">
        <v>0.64087251872942219</v>
      </c>
      <c r="M22" s="38">
        <v>1.1096553765560997</v>
      </c>
      <c r="N22" s="38">
        <v>1.6835513879382502</v>
      </c>
      <c r="O22" s="38">
        <v>2.5918981178859752</v>
      </c>
      <c r="P22" s="38">
        <v>4.5061065399524942</v>
      </c>
      <c r="Q22" s="38">
        <v>7.3119342037963806</v>
      </c>
      <c r="R22" s="38">
        <v>8.8859946107975425</v>
      </c>
      <c r="S22" s="38">
        <v>10.608784518620268</v>
      </c>
      <c r="T22" s="38">
        <v>11.625220801759712</v>
      </c>
      <c r="U22" s="38">
        <v>14.712435300278665</v>
      </c>
      <c r="V22" s="38">
        <v>1.579739025827392</v>
      </c>
      <c r="W22" s="34"/>
    </row>
    <row r="23" spans="1:23" ht="17.399999999999999" customHeight="1" x14ac:dyDescent="0.3">
      <c r="A23" s="35" t="s">
        <v>42</v>
      </c>
      <c r="B23" s="38">
        <v>7.5667876133376559</v>
      </c>
      <c r="C23" s="38">
        <v>2.5478678305119185</v>
      </c>
      <c r="D23" s="38">
        <v>3.9391297043510893</v>
      </c>
      <c r="E23" s="38">
        <v>5.2060782769445337</v>
      </c>
      <c r="F23" s="38">
        <v>7.0719461871013216</v>
      </c>
      <c r="G23" s="38">
        <v>9.4212419349254493</v>
      </c>
      <c r="H23" s="38">
        <v>11.323987684547014</v>
      </c>
      <c r="I23" s="38">
        <v>11.563019368320434</v>
      </c>
      <c r="J23" s="38">
        <v>12.645369077170891</v>
      </c>
      <c r="K23" s="38">
        <v>14.47412769834318</v>
      </c>
      <c r="L23" s="38">
        <v>17.621839662387508</v>
      </c>
      <c r="M23" s="38">
        <v>21.015747987197472</v>
      </c>
      <c r="N23" s="38">
        <v>23.508028530624173</v>
      </c>
      <c r="O23" s="38">
        <v>27.941454665143713</v>
      </c>
      <c r="P23" s="38">
        <v>34.370713492928687</v>
      </c>
      <c r="Q23" s="38">
        <v>40.711329586262082</v>
      </c>
      <c r="R23" s="38">
        <v>41.380093028810407</v>
      </c>
      <c r="S23" s="38">
        <v>51.588204388152221</v>
      </c>
      <c r="T23" s="38">
        <v>71.148334560966731</v>
      </c>
      <c r="U23" s="38">
        <v>137.02689129394307</v>
      </c>
      <c r="V23" s="38">
        <v>17.120306508322233</v>
      </c>
      <c r="W23" s="34"/>
    </row>
    <row r="24" spans="1:23" x14ac:dyDescent="0.3">
      <c r="A24" s="35" t="s">
        <v>43</v>
      </c>
      <c r="B24" s="38">
        <v>3.1695690113268449</v>
      </c>
      <c r="C24" s="38">
        <v>2.4725883069576038</v>
      </c>
      <c r="D24" s="38">
        <v>2.9716635091031045</v>
      </c>
      <c r="E24" s="38">
        <v>8.3882262770914107</v>
      </c>
      <c r="F24" s="38">
        <v>15.315576115099292</v>
      </c>
      <c r="G24" s="38">
        <v>21.216174504442854</v>
      </c>
      <c r="H24" s="38">
        <v>22.193623576493557</v>
      </c>
      <c r="I24" s="38">
        <v>18.583586043394615</v>
      </c>
      <c r="J24" s="38">
        <v>16.549492646178166</v>
      </c>
      <c r="K24" s="38">
        <v>15.766591787426234</v>
      </c>
      <c r="L24" s="38">
        <v>17.261493371715005</v>
      </c>
      <c r="M24" s="38">
        <v>17.93926040692784</v>
      </c>
      <c r="N24" s="38">
        <v>18.972748445658702</v>
      </c>
      <c r="O24" s="38">
        <v>21.192815798020938</v>
      </c>
      <c r="P24" s="38">
        <v>24.617335141527061</v>
      </c>
      <c r="Q24" s="38">
        <v>26.782350068656534</v>
      </c>
      <c r="R24" s="38">
        <v>22.611634879877084</v>
      </c>
      <c r="S24" s="38">
        <v>22.05393362337929</v>
      </c>
      <c r="T24" s="38">
        <v>23.536738659647391</v>
      </c>
      <c r="U24" s="38">
        <v>35.844134631394368</v>
      </c>
      <c r="V24" s="38">
        <v>15.896548040369929</v>
      </c>
      <c r="W24" s="34"/>
    </row>
    <row r="25" spans="1:23" x14ac:dyDescent="0.3">
      <c r="A25" s="35" t="s">
        <v>44</v>
      </c>
      <c r="B25" s="38">
        <v>0.65567214982196642</v>
      </c>
      <c r="C25" s="38">
        <v>1.5404816672333825</v>
      </c>
      <c r="D25" s="38">
        <v>1.3925472376484553</v>
      </c>
      <c r="E25" s="38">
        <v>1.1386014073069981</v>
      </c>
      <c r="F25" s="38">
        <v>1.3746976847082433</v>
      </c>
      <c r="G25" s="38">
        <v>1.565829139311921</v>
      </c>
      <c r="H25" s="38">
        <v>1.7166518241973401</v>
      </c>
      <c r="I25" s="38">
        <v>1.8422954042582196</v>
      </c>
      <c r="J25" s="38">
        <v>2.053483994234222</v>
      </c>
      <c r="K25" s="38">
        <v>2.1872274266494824</v>
      </c>
      <c r="L25" s="38">
        <v>2.4915018015434787</v>
      </c>
      <c r="M25" s="38">
        <v>2.8416672968547347</v>
      </c>
      <c r="N25" s="38">
        <v>3.1638961588093437</v>
      </c>
      <c r="O25" s="38">
        <v>4.1302014184225078</v>
      </c>
      <c r="P25" s="38">
        <v>5.8891287259520313</v>
      </c>
      <c r="Q25" s="38">
        <v>8.6347122441909061</v>
      </c>
      <c r="R25" s="38">
        <v>10.821918801096654</v>
      </c>
      <c r="S25" s="38">
        <v>15.201392465946125</v>
      </c>
      <c r="T25" s="38">
        <v>22.623684012821851</v>
      </c>
      <c r="U25" s="38">
        <v>43.976372444685815</v>
      </c>
      <c r="V25" s="38">
        <v>3.2408416377206102</v>
      </c>
      <c r="W25" s="34"/>
    </row>
    <row r="26" spans="1:23" x14ac:dyDescent="0.3">
      <c r="A26" s="35" t="s">
        <v>45</v>
      </c>
      <c r="B26" s="38">
        <v>6.1439009506093186E-3</v>
      </c>
      <c r="C26" s="38">
        <v>1.4015834081929066E-2</v>
      </c>
      <c r="D26" s="38">
        <v>1.1187775228968761E-2</v>
      </c>
      <c r="E26" s="38">
        <v>7.2269666541270889E-3</v>
      </c>
      <c r="F26" s="38">
        <v>1.4098772923367503E-2</v>
      </c>
      <c r="G26" s="38">
        <v>1.9146355979096842E-2</v>
      </c>
      <c r="H26" s="38">
        <v>2.7655565352450496E-2</v>
      </c>
      <c r="I26" s="38">
        <v>4.9405486641479437E-2</v>
      </c>
      <c r="J26" s="38">
        <v>8.8389945888942403E-2</v>
      </c>
      <c r="K26" s="38">
        <v>0.15235590702098709</v>
      </c>
      <c r="L26" s="38">
        <v>0.29556025922471479</v>
      </c>
      <c r="M26" s="38">
        <v>0.60002660873172342</v>
      </c>
      <c r="N26" s="38">
        <v>1.2937455458782992</v>
      </c>
      <c r="O26" s="38">
        <v>2.0939642557748188</v>
      </c>
      <c r="P26" s="38">
        <v>2.5205275710941497</v>
      </c>
      <c r="Q26" s="38">
        <v>2.2890994302908916</v>
      </c>
      <c r="R26" s="38">
        <v>1.1738300613526056</v>
      </c>
      <c r="S26" s="38">
        <v>0.51198132433429977</v>
      </c>
      <c r="T26" s="38">
        <v>0.16817000960251657</v>
      </c>
      <c r="U26" s="38">
        <v>2.0725059321758166</v>
      </c>
      <c r="V26" s="38">
        <v>0.53986955320497942</v>
      </c>
      <c r="W26" s="34"/>
    </row>
    <row r="27" spans="1:23" x14ac:dyDescent="0.3">
      <c r="A27" s="35" t="s">
        <v>46</v>
      </c>
      <c r="B27" s="38">
        <v>0.97586518184503168</v>
      </c>
      <c r="C27" s="38">
        <v>8.2764070448964517</v>
      </c>
      <c r="D27" s="38">
        <v>9.1758252779052984</v>
      </c>
      <c r="E27" s="38">
        <v>6.8469982259289539</v>
      </c>
      <c r="F27" s="38">
        <v>8.8934952280065378</v>
      </c>
      <c r="G27" s="38">
        <v>12.645239010839337</v>
      </c>
      <c r="H27" s="38">
        <v>13.404632075633193</v>
      </c>
      <c r="I27" s="38">
        <v>13.884357812489892</v>
      </c>
      <c r="J27" s="38">
        <v>14.610352979501295</v>
      </c>
      <c r="K27" s="38">
        <v>14.447140470721763</v>
      </c>
      <c r="L27" s="38">
        <v>14.568221378087067</v>
      </c>
      <c r="M27" s="38">
        <v>14.42299522385963</v>
      </c>
      <c r="N27" s="38">
        <v>13.790737223649073</v>
      </c>
      <c r="O27" s="38">
        <v>13.388508937037761</v>
      </c>
      <c r="P27" s="38">
        <v>13.928213613738254</v>
      </c>
      <c r="Q27" s="38">
        <v>13.895681223590815</v>
      </c>
      <c r="R27" s="38">
        <v>10.340299240532586</v>
      </c>
      <c r="S27" s="38">
        <v>8.2393497088917087</v>
      </c>
      <c r="T27" s="38">
        <v>6.1169346157648699</v>
      </c>
      <c r="U27" s="38">
        <v>5.2158191748081206</v>
      </c>
      <c r="V27" s="38">
        <v>11.549393893686206</v>
      </c>
      <c r="W27" s="34"/>
    </row>
    <row r="28" spans="1:23" x14ac:dyDescent="0.3">
      <c r="A28" s="35" t="s">
        <v>47</v>
      </c>
      <c r="B28" s="38">
        <v>8.2196352245177411E-4</v>
      </c>
      <c r="C28" s="38">
        <v>1.8244502989330886E-3</v>
      </c>
      <c r="D28" s="38">
        <v>1.4945423071078707E-2</v>
      </c>
      <c r="E28" s="38">
        <v>0.13416790837049183</v>
      </c>
      <c r="F28" s="38">
        <v>0.51097518085965066</v>
      </c>
      <c r="G28" s="38">
        <v>1.0340811536373662</v>
      </c>
      <c r="H28" s="38">
        <v>1.4653321005310125</v>
      </c>
      <c r="I28" s="38">
        <v>1.9152703848096455</v>
      </c>
      <c r="J28" s="38">
        <v>2.4019243829407233</v>
      </c>
      <c r="K28" s="38">
        <v>3.016531441846598</v>
      </c>
      <c r="L28" s="38">
        <v>3.7871976238793343</v>
      </c>
      <c r="M28" s="38">
        <v>4.2477020647971315</v>
      </c>
      <c r="N28" s="38">
        <v>4.5325990718965565</v>
      </c>
      <c r="O28" s="38">
        <v>4.8188962114686209</v>
      </c>
      <c r="P28" s="38">
        <v>5.4138064975091096</v>
      </c>
      <c r="Q28" s="38">
        <v>5.984464507485705</v>
      </c>
      <c r="R28" s="38">
        <v>4.9869522582697368</v>
      </c>
      <c r="S28" s="38">
        <v>4.2493389984589403</v>
      </c>
      <c r="T28" s="38">
        <v>3.1782951005036515</v>
      </c>
      <c r="U28" s="38">
        <v>2.8439499586393149</v>
      </c>
      <c r="V28" s="38">
        <v>2.483539647626035</v>
      </c>
      <c r="W28" s="34"/>
    </row>
    <row r="29" spans="1:23" x14ac:dyDescent="0.3">
      <c r="A29" s="35" t="s">
        <v>48</v>
      </c>
      <c r="B29" s="38">
        <v>1.2661946482553496E-4</v>
      </c>
      <c r="C29" s="38">
        <v>1.2135584050984379E-3</v>
      </c>
      <c r="D29" s="38">
        <v>2.860588078970424E-2</v>
      </c>
      <c r="E29" s="38">
        <v>0.22794283075919192</v>
      </c>
      <c r="F29" s="38">
        <v>0.72709601872378793</v>
      </c>
      <c r="G29" s="38">
        <v>1.5471321985296032</v>
      </c>
      <c r="H29" s="38">
        <v>2.1433652050036924</v>
      </c>
      <c r="I29" s="38">
        <v>2.7879173872648999</v>
      </c>
      <c r="J29" s="38">
        <v>3.5147736387107122</v>
      </c>
      <c r="K29" s="38">
        <v>4.1168707949962524</v>
      </c>
      <c r="L29" s="38">
        <v>4.7920991943398565</v>
      </c>
      <c r="M29" s="38">
        <v>5.3274210492178495</v>
      </c>
      <c r="N29" s="38">
        <v>5.2156841658568949</v>
      </c>
      <c r="O29" s="38">
        <v>4.9547748193048644</v>
      </c>
      <c r="P29" s="38">
        <v>5.2317765403560381</v>
      </c>
      <c r="Q29" s="38">
        <v>5.4470965478811229</v>
      </c>
      <c r="R29" s="38">
        <v>4.1233086948731401</v>
      </c>
      <c r="S29" s="38">
        <v>3.1780944159396221</v>
      </c>
      <c r="T29" s="38">
        <v>2.2543760676227191</v>
      </c>
      <c r="U29" s="38">
        <v>1.8069657206767185</v>
      </c>
      <c r="V29" s="38">
        <v>2.8700772162051442</v>
      </c>
      <c r="W29" s="34"/>
    </row>
    <row r="30" spans="1:23" s="48" customFormat="1" x14ac:dyDescent="0.3">
      <c r="A30" s="3" t="s">
        <v>49</v>
      </c>
      <c r="B30" s="41">
        <f>SUM(B4:B29)</f>
        <v>108.34300007878677</v>
      </c>
      <c r="C30" s="41">
        <f t="shared" ref="C30:V30" si="0">SUM(C4:C29)</f>
        <v>89.914711434030821</v>
      </c>
      <c r="D30" s="41">
        <f t="shared" si="0"/>
        <v>90.729141658415159</v>
      </c>
      <c r="E30" s="41">
        <f t="shared" si="0"/>
        <v>95.740077278454436</v>
      </c>
      <c r="F30" s="41">
        <f t="shared" si="0"/>
        <v>114.69737417970417</v>
      </c>
      <c r="G30" s="41">
        <f t="shared" si="0"/>
        <v>142.88100559354257</v>
      </c>
      <c r="H30" s="41">
        <f t="shared" si="0"/>
        <v>155.23992256318044</v>
      </c>
      <c r="I30" s="41">
        <f t="shared" si="0"/>
        <v>159.16439391959983</v>
      </c>
      <c r="J30" s="41">
        <f t="shared" si="0"/>
        <v>173.88405431922837</v>
      </c>
      <c r="K30" s="41">
        <f t="shared" si="0"/>
        <v>184.76402894082949</v>
      </c>
      <c r="L30" s="41">
        <f t="shared" si="0"/>
        <v>203.45586740532636</v>
      </c>
      <c r="M30" s="41">
        <f t="shared" si="0"/>
        <v>220.07808850480552</v>
      </c>
      <c r="N30" s="41">
        <f t="shared" si="0"/>
        <v>233.07791809305587</v>
      </c>
      <c r="O30" s="41">
        <f t="shared" si="0"/>
        <v>266.6529470996187</v>
      </c>
      <c r="P30" s="41">
        <f t="shared" si="0"/>
        <v>330.15346425526201</v>
      </c>
      <c r="Q30" s="41">
        <f t="shared" si="0"/>
        <v>387.3404304630015</v>
      </c>
      <c r="R30" s="41">
        <f t="shared" si="0"/>
        <v>370.39733727913722</v>
      </c>
      <c r="S30" s="41">
        <f t="shared" si="0"/>
        <v>426.48309876708419</v>
      </c>
      <c r="T30" s="41">
        <f t="shared" si="0"/>
        <v>548.03100942818844</v>
      </c>
      <c r="U30" s="41">
        <f t="shared" si="0"/>
        <v>992.87664590151394</v>
      </c>
      <c r="V30" s="41">
        <f t="shared" si="0"/>
        <v>193.72115782150476</v>
      </c>
      <c r="W30" s="4"/>
    </row>
    <row r="31" spans="1:23" x14ac:dyDescent="0.3">
      <c r="A31" s="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</row>
    <row r="32" spans="1:23" x14ac:dyDescent="0.3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</row>
    <row r="33" spans="1:23" x14ac:dyDescent="0.3">
      <c r="A33" s="5" t="s">
        <v>50</v>
      </c>
      <c r="B33" s="2" t="s">
        <v>2</v>
      </c>
      <c r="C33" s="2" t="s">
        <v>3</v>
      </c>
      <c r="D33" s="2" t="s">
        <v>4</v>
      </c>
      <c r="E33" s="2" t="s">
        <v>5</v>
      </c>
      <c r="F33" s="2" t="s">
        <v>6</v>
      </c>
      <c r="G33" s="2" t="s">
        <v>7</v>
      </c>
      <c r="H33" s="2" t="s">
        <v>8</v>
      </c>
      <c r="I33" s="2" t="s">
        <v>9</v>
      </c>
      <c r="J33" s="2" t="s">
        <v>10</v>
      </c>
      <c r="K33" s="2" t="s">
        <v>11</v>
      </c>
      <c r="L33" s="2" t="s">
        <v>12</v>
      </c>
      <c r="M33" s="2" t="s">
        <v>13</v>
      </c>
      <c r="N33" s="2" t="s">
        <v>14</v>
      </c>
      <c r="O33" s="2" t="s">
        <v>15</v>
      </c>
      <c r="P33" s="2" t="s">
        <v>16</v>
      </c>
      <c r="Q33" s="2" t="s">
        <v>17</v>
      </c>
      <c r="R33" s="2" t="s">
        <v>18</v>
      </c>
      <c r="S33" s="2" t="s">
        <v>19</v>
      </c>
      <c r="T33" s="2" t="s">
        <v>20</v>
      </c>
      <c r="U33" s="2" t="s">
        <v>21</v>
      </c>
      <c r="V33" s="2" t="s">
        <v>22</v>
      </c>
      <c r="W33" s="34"/>
    </row>
    <row r="34" spans="1:23" x14ac:dyDescent="0.3">
      <c r="A34" s="35" t="s">
        <v>29</v>
      </c>
      <c r="B34" s="38">
        <v>0.99999038757614289</v>
      </c>
      <c r="C34" s="38">
        <v>0.78907296000616389</v>
      </c>
      <c r="D34" s="38">
        <v>0.97065881501290463</v>
      </c>
      <c r="E34" s="38">
        <v>1.1443348478801565</v>
      </c>
      <c r="F34" s="38">
        <v>1.4316452187878974</v>
      </c>
      <c r="G34" s="38">
        <v>2.0539814264434186</v>
      </c>
      <c r="H34" s="38">
        <v>2.2882259384062396</v>
      </c>
      <c r="I34" s="38">
        <v>2.4071462692804788</v>
      </c>
      <c r="J34" s="38">
        <v>2.8299747315457235</v>
      </c>
      <c r="K34" s="38">
        <v>3.1204954494885788</v>
      </c>
      <c r="L34" s="38">
        <v>3.5737696262807916</v>
      </c>
      <c r="M34" s="38">
        <v>3.8463530467388583</v>
      </c>
      <c r="N34" s="38">
        <v>3.7222782956560563</v>
      </c>
      <c r="O34" s="38">
        <v>3.8008840551782965</v>
      </c>
      <c r="P34" s="38">
        <v>4.4689131276676264</v>
      </c>
      <c r="Q34" s="38">
        <v>5.0312679975723089</v>
      </c>
      <c r="R34" s="38">
        <v>4.30708942536363</v>
      </c>
      <c r="S34" s="38">
        <v>4.4311485096147045</v>
      </c>
      <c r="T34" s="38">
        <v>5.4634875233156688</v>
      </c>
      <c r="U34" s="38">
        <v>9.9533252870467592</v>
      </c>
      <c r="V34" s="38">
        <v>2.7190777608844403</v>
      </c>
      <c r="W34" s="34"/>
    </row>
    <row r="35" spans="1:23" x14ac:dyDescent="0.3">
      <c r="A35" s="35" t="s">
        <v>30</v>
      </c>
      <c r="B35" s="38">
        <v>22.695417809411531</v>
      </c>
      <c r="C35" s="38">
        <v>13.296871274334595</v>
      </c>
      <c r="D35" s="38">
        <v>16.835643570970618</v>
      </c>
      <c r="E35" s="38">
        <v>27.15128917301848</v>
      </c>
      <c r="F35" s="38">
        <v>28.702546737664431</v>
      </c>
      <c r="G35" s="38">
        <v>41.87161537346536</v>
      </c>
      <c r="H35" s="38">
        <v>49.152880520391214</v>
      </c>
      <c r="I35" s="38">
        <v>45.578566773396261</v>
      </c>
      <c r="J35" s="38">
        <v>46.067655086117171</v>
      </c>
      <c r="K35" s="38">
        <v>46.210001738156237</v>
      </c>
      <c r="L35" s="38">
        <v>49.9510022638054</v>
      </c>
      <c r="M35" s="38">
        <v>54.802607625110163</v>
      </c>
      <c r="N35" s="38">
        <v>56.276397276171259</v>
      </c>
      <c r="O35" s="38">
        <v>63.575763753737526</v>
      </c>
      <c r="P35" s="38">
        <v>81.078604484870894</v>
      </c>
      <c r="Q35" s="38">
        <v>93.339073247584096</v>
      </c>
      <c r="R35" s="38">
        <v>71.308273046019949</v>
      </c>
      <c r="S35" s="38">
        <v>56.475345385020233</v>
      </c>
      <c r="T35" s="38">
        <v>43.313908731084517</v>
      </c>
      <c r="U35" s="38">
        <v>41.718212331410669</v>
      </c>
      <c r="V35" s="38">
        <v>45.429599632090316</v>
      </c>
      <c r="W35" s="34"/>
    </row>
    <row r="36" spans="1:23" x14ac:dyDescent="0.3">
      <c r="A36" s="35" t="s">
        <v>31</v>
      </c>
      <c r="B36" s="38">
        <v>7.1902208687104844E-3</v>
      </c>
      <c r="C36" s="38">
        <v>8.9774019902730449E-5</v>
      </c>
      <c r="D36" s="38">
        <v>1.8654419129557437E-4</v>
      </c>
      <c r="E36" s="38">
        <v>4.469787230319858E-3</v>
      </c>
      <c r="F36" s="38">
        <v>4.8911880123861738E-2</v>
      </c>
      <c r="G36" s="38">
        <v>0.26527803750788498</v>
      </c>
      <c r="H36" s="38">
        <v>0.50781629979532839</v>
      </c>
      <c r="I36" s="38">
        <v>0.2952786673910906</v>
      </c>
      <c r="J36" s="38">
        <v>8.3812593048099363E-2</v>
      </c>
      <c r="K36" s="38">
        <v>1.4360770244498789E-2</v>
      </c>
      <c r="L36" s="38">
        <v>7.8446921001779444E-3</v>
      </c>
      <c r="M36" s="38">
        <v>5.5569418747657929E-3</v>
      </c>
      <c r="N36" s="38">
        <v>4.4492600012951463E-3</v>
      </c>
      <c r="O36" s="38">
        <v>3.9943487839179496E-3</v>
      </c>
      <c r="P36" s="38">
        <v>3.8973755738754422E-3</v>
      </c>
      <c r="Q36" s="38">
        <v>3.5728726453111061E-3</v>
      </c>
      <c r="R36" s="38">
        <v>2.5883151757525916E-3</v>
      </c>
      <c r="S36" s="38">
        <v>9.3871811975122788E-4</v>
      </c>
      <c r="T36" s="38">
        <v>4.1445643358543378E-4</v>
      </c>
      <c r="U36" s="38">
        <v>2.3900666525352777E-4</v>
      </c>
      <c r="V36" s="38">
        <v>7.498556519622103E-2</v>
      </c>
      <c r="W36" s="34"/>
    </row>
    <row r="37" spans="1:23" x14ac:dyDescent="0.3">
      <c r="A37" s="35" t="s">
        <v>32</v>
      </c>
      <c r="B37" s="38">
        <v>2.7121090487029539E-3</v>
      </c>
      <c r="C37" s="38">
        <v>2.2759832333207157E-3</v>
      </c>
      <c r="D37" s="38">
        <v>3.6166346352355704E-3</v>
      </c>
      <c r="E37" s="38">
        <v>7.614293094845623E-3</v>
      </c>
      <c r="F37" s="38">
        <v>9.9229883600197542E-3</v>
      </c>
      <c r="G37" s="38">
        <v>1.3810139205333525E-2</v>
      </c>
      <c r="H37" s="38">
        <v>1.6801627748655769E-2</v>
      </c>
      <c r="I37" s="38">
        <v>1.4209667250550305E-2</v>
      </c>
      <c r="J37" s="38">
        <v>1.5001698965832829E-2</v>
      </c>
      <c r="K37" s="38">
        <v>1.4135569763459619E-2</v>
      </c>
      <c r="L37" s="38">
        <v>1.6368917197640415E-2</v>
      </c>
      <c r="M37" s="38">
        <v>1.7724113064226912E-2</v>
      </c>
      <c r="N37" s="38">
        <v>2.2334169070206338E-2</v>
      </c>
      <c r="O37" s="38">
        <v>3.606299231459744E-2</v>
      </c>
      <c r="P37" s="38">
        <v>4.9881206965109982E-2</v>
      </c>
      <c r="Q37" s="38">
        <v>9.1420894756141791E-2</v>
      </c>
      <c r="R37" s="38">
        <v>0.13634775024388279</v>
      </c>
      <c r="S37" s="38">
        <v>0.25634976152787869</v>
      </c>
      <c r="T37" s="38">
        <v>0.49787724401078765</v>
      </c>
      <c r="U37" s="38">
        <v>1.4499312791309125</v>
      </c>
      <c r="V37" s="38">
        <v>3.4047650632992178E-2</v>
      </c>
      <c r="W37" s="34"/>
    </row>
    <row r="38" spans="1:23" x14ac:dyDescent="0.3">
      <c r="A38" s="35" t="s">
        <v>33</v>
      </c>
      <c r="B38" s="38">
        <v>0.31763713260457732</v>
      </c>
      <c r="C38" s="38">
        <v>8.0541595657205381E-2</v>
      </c>
      <c r="D38" s="38">
        <v>0.33803219993414052</v>
      </c>
      <c r="E38" s="38">
        <v>0.55839912363479038</v>
      </c>
      <c r="F38" s="38">
        <v>0.84718044110530533</v>
      </c>
      <c r="G38" s="38">
        <v>1.973742472814318</v>
      </c>
      <c r="H38" s="38">
        <v>1.9160761506417816</v>
      </c>
      <c r="I38" s="38">
        <v>1.6973775676155998</v>
      </c>
      <c r="J38" s="38">
        <v>1.8278787028350361</v>
      </c>
      <c r="K38" s="38">
        <v>1.9243345240922929</v>
      </c>
      <c r="L38" s="38">
        <v>2.0928304538204765</v>
      </c>
      <c r="M38" s="38">
        <v>2.0202629624015134</v>
      </c>
      <c r="N38" s="38">
        <v>1.7088422032845663</v>
      </c>
      <c r="O38" s="38">
        <v>1.6188656535569443</v>
      </c>
      <c r="P38" s="38">
        <v>2.0107458621191538</v>
      </c>
      <c r="Q38" s="38">
        <v>2.5730730400677113</v>
      </c>
      <c r="R38" s="38">
        <v>2.4756778575376219</v>
      </c>
      <c r="S38" s="38">
        <v>3.2484859134021429</v>
      </c>
      <c r="T38" s="38">
        <v>5.022993356160427</v>
      </c>
      <c r="U38" s="38">
        <v>10.188846172869047</v>
      </c>
      <c r="V38" s="38">
        <v>1.5599539336502903</v>
      </c>
      <c r="W38" s="34"/>
    </row>
    <row r="39" spans="1:23" x14ac:dyDescent="0.3">
      <c r="A39" s="35" t="s">
        <v>34</v>
      </c>
      <c r="B39" s="38">
        <v>1.5738224992853354E-2</v>
      </c>
      <c r="C39" s="38">
        <v>4.3654607497020555E-2</v>
      </c>
      <c r="D39" s="38">
        <v>2.124493287587538E-2</v>
      </c>
      <c r="E39" s="38">
        <v>5.3468657584556621E-3</v>
      </c>
      <c r="F39" s="38">
        <v>1.8905396366934366E-3</v>
      </c>
      <c r="G39" s="38">
        <v>1.1681540285248596E-3</v>
      </c>
      <c r="H39" s="38">
        <v>1.1318327935861527E-3</v>
      </c>
      <c r="I39" s="38">
        <v>1.9578326020218621E-3</v>
      </c>
      <c r="J39" s="38">
        <v>1.7397816966435308E-3</v>
      </c>
      <c r="K39" s="38">
        <v>1.1008064930512161E-3</v>
      </c>
      <c r="L39" s="38">
        <v>2.2924458330923921E-3</v>
      </c>
      <c r="M39" s="38">
        <v>1.8253381772545645E-3</v>
      </c>
      <c r="N39" s="38">
        <v>1.879807090167376E-3</v>
      </c>
      <c r="O39" s="38">
        <v>1.7660677486202006E-3</v>
      </c>
      <c r="P39" s="38">
        <v>4.0969247592492711E-3</v>
      </c>
      <c r="Q39" s="38">
        <v>4.680127417415289E-3</v>
      </c>
      <c r="R39" s="38">
        <v>6.9161793778058332E-3</v>
      </c>
      <c r="S39" s="38">
        <v>9.7870885587905462E-3</v>
      </c>
      <c r="T39" s="38">
        <v>1.6270423371336711E-2</v>
      </c>
      <c r="U39" s="38">
        <v>1.6255020345866684E-2</v>
      </c>
      <c r="V39" s="38">
        <v>7.1771029969123663E-3</v>
      </c>
      <c r="W39" s="34"/>
    </row>
    <row r="40" spans="1:23" x14ac:dyDescent="0.3">
      <c r="A40" s="35" t="s">
        <v>35</v>
      </c>
      <c r="B40" s="38">
        <v>5.6663583872987571E-3</v>
      </c>
      <c r="C40" s="38">
        <v>2.8126536421029996E-2</v>
      </c>
      <c r="D40" s="38">
        <v>1.8617855171244913E-2</v>
      </c>
      <c r="E40" s="38">
        <v>1.200098713749229E-2</v>
      </c>
      <c r="F40" s="38">
        <v>1.8165736440664302E-2</v>
      </c>
      <c r="G40" s="38">
        <v>3.1505589069780807E-2</v>
      </c>
      <c r="H40" s="38">
        <v>2.7218484926293859E-2</v>
      </c>
      <c r="I40" s="38">
        <v>1.9977673109815915E-2</v>
      </c>
      <c r="J40" s="38">
        <v>2.0336001965123002E-2</v>
      </c>
      <c r="K40" s="38">
        <v>1.8717705937885788E-2</v>
      </c>
      <c r="L40" s="38">
        <v>1.7513031162270144E-2</v>
      </c>
      <c r="M40" s="38">
        <v>1.6250863271341062E-2</v>
      </c>
      <c r="N40" s="38">
        <v>1.4513490867255927E-2</v>
      </c>
      <c r="O40" s="38">
        <v>1.481459493040097E-2</v>
      </c>
      <c r="P40" s="38">
        <v>1.8815581717151364E-2</v>
      </c>
      <c r="Q40" s="38">
        <v>2.0803611620177274E-2</v>
      </c>
      <c r="R40" s="38">
        <v>1.7839991636257352E-2</v>
      </c>
      <c r="S40" s="38">
        <v>1.5306447547570878E-2</v>
      </c>
      <c r="T40" s="38">
        <v>1.2028591927264338E-2</v>
      </c>
      <c r="U40" s="38">
        <v>1.476910705588679E-2</v>
      </c>
      <c r="V40" s="38">
        <v>1.8694481477469115E-2</v>
      </c>
      <c r="W40" s="34"/>
    </row>
    <row r="41" spans="1:23" x14ac:dyDescent="0.3">
      <c r="A41" s="35" t="s">
        <v>36</v>
      </c>
      <c r="B41" s="38">
        <v>1.0463757837375336E-3</v>
      </c>
      <c r="C41" s="38">
        <v>1.0176788559462416E-2</v>
      </c>
      <c r="D41" s="38">
        <v>1.0300142440807906E-2</v>
      </c>
      <c r="E41" s="38">
        <v>6.4038538128905883E-3</v>
      </c>
      <c r="F41" s="38">
        <v>8.1330154818676781E-3</v>
      </c>
      <c r="G41" s="38">
        <v>9.8596652519448141E-3</v>
      </c>
      <c r="H41" s="38">
        <v>1.1539836074787617E-2</v>
      </c>
      <c r="I41" s="38">
        <v>1.2421541381260746E-2</v>
      </c>
      <c r="J41" s="38">
        <v>1.8726119207505828E-2</v>
      </c>
      <c r="K41" s="38">
        <v>2.3679873470025477E-2</v>
      </c>
      <c r="L41" s="38">
        <v>3.6924046066536355E-2</v>
      </c>
      <c r="M41" s="38">
        <v>3.6980283839594757E-3</v>
      </c>
      <c r="N41" s="38">
        <v>4.8979558288964442E-2</v>
      </c>
      <c r="O41" s="38">
        <v>6.9689569007480676E-2</v>
      </c>
      <c r="P41" s="38">
        <v>0.10269230419051076</v>
      </c>
      <c r="Q41" s="38">
        <v>0.15419103180124455</v>
      </c>
      <c r="R41" s="38">
        <v>0.20925580855798689</v>
      </c>
      <c r="S41" s="38">
        <v>0.28563356852313637</v>
      </c>
      <c r="T41" s="38">
        <v>0.34018803312467905</v>
      </c>
      <c r="U41" s="38">
        <v>0.44418158295647014</v>
      </c>
      <c r="V41" s="38">
        <v>4.3071748080875591E-2</v>
      </c>
      <c r="W41" s="34"/>
    </row>
    <row r="42" spans="1:23" x14ac:dyDescent="0.3">
      <c r="A42" s="55" t="s">
        <v>37</v>
      </c>
      <c r="B42" s="38">
        <v>0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8">
        <v>0</v>
      </c>
      <c r="P42" s="38">
        <v>0</v>
      </c>
      <c r="Q42" s="38">
        <v>0</v>
      </c>
      <c r="R42" s="38">
        <v>0</v>
      </c>
      <c r="S42" s="38">
        <v>0</v>
      </c>
      <c r="T42" s="38">
        <v>0</v>
      </c>
      <c r="U42" s="38">
        <v>0</v>
      </c>
      <c r="V42" s="38">
        <v>0</v>
      </c>
      <c r="W42" s="34"/>
    </row>
    <row r="43" spans="1:23" x14ac:dyDescent="0.3">
      <c r="A43" s="35" t="s">
        <v>38</v>
      </c>
      <c r="B43" s="38">
        <v>0.20950595320957061</v>
      </c>
      <c r="C43" s="38">
        <v>0.76391950322654789</v>
      </c>
      <c r="D43" s="38">
        <v>0.68942425134745533</v>
      </c>
      <c r="E43" s="38">
        <v>0.4947184152726179</v>
      </c>
      <c r="F43" s="38">
        <v>0.60054310277443324</v>
      </c>
      <c r="G43" s="38">
        <v>0.57647698367226186</v>
      </c>
      <c r="H43" s="38">
        <v>0.49212062763057951</v>
      </c>
      <c r="I43" s="38">
        <v>0.44787602090534095</v>
      </c>
      <c r="J43" s="38">
        <v>0.78759426582705072</v>
      </c>
      <c r="K43" s="38">
        <v>1.3915718767469205</v>
      </c>
      <c r="L43" s="38">
        <v>1.4840896924419591</v>
      </c>
      <c r="M43" s="38">
        <v>1.5279518638506269</v>
      </c>
      <c r="N43" s="38">
        <v>1.9736192922545199</v>
      </c>
      <c r="O43" s="38">
        <v>2.3715806245452136</v>
      </c>
      <c r="P43" s="38">
        <v>2.3866736921946448</v>
      </c>
      <c r="Q43" s="38">
        <v>2.3141772342841933</v>
      </c>
      <c r="R43" s="38">
        <v>1.7286045532277583</v>
      </c>
      <c r="S43" s="38">
        <v>1.5511481283905804</v>
      </c>
      <c r="T43" s="38">
        <v>1.4218045431676221</v>
      </c>
      <c r="U43" s="38">
        <v>1.7631378291753592</v>
      </c>
      <c r="V43" s="38">
        <v>1.1541779594213397</v>
      </c>
      <c r="W43" s="34"/>
    </row>
    <row r="44" spans="1:23" x14ac:dyDescent="0.3">
      <c r="A44" s="35" t="s">
        <v>39</v>
      </c>
      <c r="B44" s="38">
        <v>12.923944672232629</v>
      </c>
      <c r="C44" s="38">
        <v>54.597617419816686</v>
      </c>
      <c r="D44" s="38">
        <v>61.597295205213477</v>
      </c>
      <c r="E44" s="38">
        <v>55.680913474500564</v>
      </c>
      <c r="F44" s="38">
        <v>55.577392350277478</v>
      </c>
      <c r="G44" s="38">
        <v>57.484529802632544</v>
      </c>
      <c r="H44" s="38">
        <v>56.263826145129947</v>
      </c>
      <c r="I44" s="38">
        <v>56.374067308797173</v>
      </c>
      <c r="J44" s="38">
        <v>84.489821384678493</v>
      </c>
      <c r="K44" s="38">
        <v>143.60461250725501</v>
      </c>
      <c r="L44" s="38">
        <v>155.78224291331716</v>
      </c>
      <c r="M44" s="38">
        <v>150.59517976052209</v>
      </c>
      <c r="N44" s="38">
        <v>136.86108731504547</v>
      </c>
      <c r="O44" s="38">
        <v>128.12487575060382</v>
      </c>
      <c r="P44" s="38">
        <v>130.18479678557526</v>
      </c>
      <c r="Q44" s="38">
        <v>121.91079215287378</v>
      </c>
      <c r="R44" s="38">
        <v>90.453863360034788</v>
      </c>
      <c r="S44" s="38">
        <v>72.441611269340427</v>
      </c>
      <c r="T44" s="38">
        <v>55.74325521294454</v>
      </c>
      <c r="U44" s="38">
        <v>51.650031533154866</v>
      </c>
      <c r="V44" s="38">
        <v>90.959180209540989</v>
      </c>
      <c r="W44" s="34"/>
    </row>
    <row r="45" spans="1:23" x14ac:dyDescent="0.3">
      <c r="A45" s="35" t="s">
        <v>40</v>
      </c>
      <c r="B45" s="38">
        <v>8.5350277782734302E-4</v>
      </c>
      <c r="C45" s="38">
        <v>3.3829982933744564E-4</v>
      </c>
      <c r="D45" s="38">
        <v>-5.4508553770399423E-4</v>
      </c>
      <c r="E45" s="38">
        <v>1.1991489559050833E-3</v>
      </c>
      <c r="F45" s="38">
        <v>1.9716767080710528E-2</v>
      </c>
      <c r="G45" s="38">
        <v>3.7039674723020735E-2</v>
      </c>
      <c r="H45" s="38">
        <v>4.4728540779128668E-2</v>
      </c>
      <c r="I45" s="38">
        <v>5.7966788149681987E-2</v>
      </c>
      <c r="J45" s="38">
        <v>9.0778372632867407E-2</v>
      </c>
      <c r="K45" s="38">
        <v>0.14673656049215639</v>
      </c>
      <c r="L45" s="38">
        <v>0.21526930388694554</v>
      </c>
      <c r="M45" s="38">
        <v>0.34152767282417473</v>
      </c>
      <c r="N45" s="38">
        <v>0.61974965300243756</v>
      </c>
      <c r="O45" s="38">
        <v>1.0227412375043337</v>
      </c>
      <c r="P45" s="38">
        <v>1.5790466940171581</v>
      </c>
      <c r="Q45" s="38">
        <v>2.5975451573674935</v>
      </c>
      <c r="R45" s="38">
        <v>3.3509279838208452</v>
      </c>
      <c r="S45" s="38">
        <v>4.6810108245799542</v>
      </c>
      <c r="T45" s="38">
        <v>6.6103457676585817</v>
      </c>
      <c r="U45" s="38">
        <v>12.209345316937558</v>
      </c>
      <c r="V45" s="38">
        <v>0.60504792582996036</v>
      </c>
      <c r="W45" s="34"/>
    </row>
    <row r="46" spans="1:23" x14ac:dyDescent="0.3">
      <c r="A46" s="35" t="s">
        <v>41</v>
      </c>
      <c r="B46" s="38">
        <v>0.15139296954115544</v>
      </c>
      <c r="C46" s="38">
        <v>0.26334554465234616</v>
      </c>
      <c r="D46" s="38">
        <v>0.2903871982527948</v>
      </c>
      <c r="E46" s="38">
        <v>0.3452048343741827</v>
      </c>
      <c r="F46" s="38">
        <v>0.59706259321452315</v>
      </c>
      <c r="G46" s="38">
        <v>0.93831153708812776</v>
      </c>
      <c r="H46" s="38">
        <v>1.2836973830594725</v>
      </c>
      <c r="I46" s="38">
        <v>1.7078727261633211</v>
      </c>
      <c r="J46" s="38">
        <v>2.6363506461208934</v>
      </c>
      <c r="K46" s="38">
        <v>3.884220598534474</v>
      </c>
      <c r="L46" s="38">
        <v>6.3355736407061176</v>
      </c>
      <c r="M46" s="38">
        <v>11.226922288798283</v>
      </c>
      <c r="N46" s="38">
        <v>16.81166348570309</v>
      </c>
      <c r="O46" s="38">
        <v>25.159288060167942</v>
      </c>
      <c r="P46" s="38">
        <v>43.053576927665787</v>
      </c>
      <c r="Q46" s="38">
        <v>69.541510851713042</v>
      </c>
      <c r="R46" s="38">
        <v>84.085183725613717</v>
      </c>
      <c r="S46" s="38">
        <v>97.228708645246542</v>
      </c>
      <c r="T46" s="38">
        <v>101.28215197252793</v>
      </c>
      <c r="U46" s="38">
        <v>121.34450595510243</v>
      </c>
      <c r="V46" s="38">
        <v>14.51939696376545</v>
      </c>
      <c r="W46" s="34"/>
    </row>
    <row r="47" spans="1:23" x14ac:dyDescent="0.3">
      <c r="A47" s="35" t="s">
        <v>42</v>
      </c>
      <c r="B47" s="38">
        <v>5.1866243454266048</v>
      </c>
      <c r="C47" s="38">
        <v>4.0607215485658585</v>
      </c>
      <c r="D47" s="38">
        <v>8.1551159154414279</v>
      </c>
      <c r="E47" s="38">
        <v>5.5771400428721378</v>
      </c>
      <c r="F47" s="38">
        <v>5.2590277836383317</v>
      </c>
      <c r="G47" s="38">
        <v>6.504003018497718</v>
      </c>
      <c r="H47" s="38">
        <v>7.0884717752569317</v>
      </c>
      <c r="I47" s="38">
        <v>6.8947771670716955</v>
      </c>
      <c r="J47" s="38">
        <v>7.534021439809047</v>
      </c>
      <c r="K47" s="38">
        <v>8.0723467049490853</v>
      </c>
      <c r="L47" s="38">
        <v>9.2202898265555682</v>
      </c>
      <c r="M47" s="38">
        <v>9.903037671358792</v>
      </c>
      <c r="N47" s="38">
        <v>9.7687941738813961</v>
      </c>
      <c r="O47" s="38">
        <v>10.477274335171971</v>
      </c>
      <c r="P47" s="38">
        <v>11.909268207759563</v>
      </c>
      <c r="Q47" s="38">
        <v>12.489000102119988</v>
      </c>
      <c r="R47" s="38">
        <v>10.402714300736937</v>
      </c>
      <c r="S47" s="38">
        <v>8.3369237681440396</v>
      </c>
      <c r="T47" s="38">
        <v>6.3666260134153498</v>
      </c>
      <c r="U47" s="38">
        <v>9.0757878837788013</v>
      </c>
      <c r="V47" s="38">
        <v>7.9491289743553484</v>
      </c>
      <c r="W47" s="34"/>
    </row>
    <row r="48" spans="1:23" x14ac:dyDescent="0.3">
      <c r="A48" s="35" t="s">
        <v>44</v>
      </c>
      <c r="B48" s="38">
        <v>3.115160993211209E-4</v>
      </c>
      <c r="C48" s="38">
        <v>5.7558618850652723E-5</v>
      </c>
      <c r="D48" s="38">
        <v>3.849917011998104E-4</v>
      </c>
      <c r="E48" s="38">
        <v>2.5150522597649539E-4</v>
      </c>
      <c r="F48" s="38">
        <v>4.0865382242124708E-4</v>
      </c>
      <c r="G48" s="38">
        <v>3.5071865670903998E-4</v>
      </c>
      <c r="H48" s="38">
        <v>2.6312006659193719E-4</v>
      </c>
      <c r="I48" s="38">
        <v>-1.5091029317154126E-5</v>
      </c>
      <c r="J48" s="38">
        <v>2.2955763384144065E-4</v>
      </c>
      <c r="K48" s="38">
        <v>6.2176126419212854E-4</v>
      </c>
      <c r="L48" s="38">
        <v>7.3769024052748708E-4</v>
      </c>
      <c r="M48" s="38">
        <v>5.8670406693790093E-4</v>
      </c>
      <c r="N48" s="38">
        <v>2.6052234939256333E-3</v>
      </c>
      <c r="O48" s="38">
        <v>1.1051762954611074E-3</v>
      </c>
      <c r="P48" s="38">
        <v>2.0648709418482061E-3</v>
      </c>
      <c r="Q48" s="38">
        <v>7.2666188736984867E-3</v>
      </c>
      <c r="R48" s="38">
        <v>5.6159326139012906E-3</v>
      </c>
      <c r="S48" s="38">
        <v>7.5145491475197938E-3</v>
      </c>
      <c r="T48" s="38">
        <v>1.3748994977007011E-2</v>
      </c>
      <c r="U48" s="38">
        <v>1.9104953526547175E-2</v>
      </c>
      <c r="V48" s="38">
        <v>1.3138266353067375E-3</v>
      </c>
      <c r="W48" s="34"/>
    </row>
    <row r="49" spans="1:23" x14ac:dyDescent="0.3">
      <c r="A49" s="35" t="s">
        <v>45</v>
      </c>
      <c r="B49" s="38">
        <v>1.1542988822589525E-3</v>
      </c>
      <c r="C49" s="38">
        <v>3.4713020363529032E-3</v>
      </c>
      <c r="D49" s="38">
        <v>2.709170011554022E-3</v>
      </c>
      <c r="E49" s="38">
        <v>6.2930487310736236E-4</v>
      </c>
      <c r="F49" s="38">
        <v>6.0115126530079898E-4</v>
      </c>
      <c r="G49" s="38">
        <v>1.7550449260881125E-3</v>
      </c>
      <c r="H49" s="38">
        <v>1.6468302795576979E-3</v>
      </c>
      <c r="I49" s="38">
        <v>4.2105292325951742E-3</v>
      </c>
      <c r="J49" s="38">
        <v>4.2876451371863609E-3</v>
      </c>
      <c r="K49" s="38">
        <v>1.3266310794469724E-2</v>
      </c>
      <c r="L49" s="38">
        <v>1.8608022653800241E-2</v>
      </c>
      <c r="M49" s="38">
        <v>4.5674005006082333E-2</v>
      </c>
      <c r="N49" s="38">
        <v>8.5651116484400575E-2</v>
      </c>
      <c r="O49" s="38">
        <v>0.12565964064109569</v>
      </c>
      <c r="P49" s="38">
        <v>0.14013357601364326</v>
      </c>
      <c r="Q49" s="38">
        <v>0.16065012066359252</v>
      </c>
      <c r="R49" s="38">
        <v>7.2480403190264109E-2</v>
      </c>
      <c r="S49" s="38">
        <v>3.971468850299522E-2</v>
      </c>
      <c r="T49" s="38">
        <v>1.325166153968659E-2</v>
      </c>
      <c r="U49" s="38">
        <v>4.5672049226258012E-2</v>
      </c>
      <c r="V49" s="38">
        <v>3.4519120635697946E-2</v>
      </c>
      <c r="W49" s="34"/>
    </row>
    <row r="50" spans="1:23" x14ac:dyDescent="0.3">
      <c r="A50" s="35" t="s">
        <v>46</v>
      </c>
      <c r="B50" s="38">
        <v>0.28633719940791119</v>
      </c>
      <c r="C50" s="38">
        <v>24.086104832878775</v>
      </c>
      <c r="D50" s="38">
        <v>173.13149049193609</v>
      </c>
      <c r="E50" s="38">
        <v>87.533940761066205</v>
      </c>
      <c r="F50" s="38">
        <v>3.378452676064811</v>
      </c>
      <c r="G50" s="38">
        <v>5.2025560077684245</v>
      </c>
      <c r="H50" s="38">
        <v>5.9580004753930051</v>
      </c>
      <c r="I50" s="38">
        <v>6.4200578628821559</v>
      </c>
      <c r="J50" s="38">
        <v>7.2706433039862617</v>
      </c>
      <c r="K50" s="38">
        <v>6.9626875460857933</v>
      </c>
      <c r="L50" s="38">
        <v>6.3537843322888898</v>
      </c>
      <c r="M50" s="38">
        <v>5.8615351921006473</v>
      </c>
      <c r="N50" s="38">
        <v>4.7104573957797173</v>
      </c>
      <c r="O50" s="38">
        <v>3.4971881135505258</v>
      </c>
      <c r="P50" s="38">
        <v>3.02493140190272</v>
      </c>
      <c r="Q50" s="38">
        <v>2.5396712165660729</v>
      </c>
      <c r="R50" s="38">
        <v>1.4457518606794884</v>
      </c>
      <c r="S50" s="38">
        <v>0.92721246453017825</v>
      </c>
      <c r="T50" s="38">
        <v>0.59860945725163384</v>
      </c>
      <c r="U50" s="38">
        <v>0.43379709743515377</v>
      </c>
      <c r="V50" s="38">
        <v>21.676212000119488</v>
      </c>
      <c r="W50" s="34"/>
    </row>
    <row r="51" spans="1:23" x14ac:dyDescent="0.3">
      <c r="A51" s="35" t="s">
        <v>47</v>
      </c>
      <c r="B51" s="38">
        <v>1.0364704960450392E-2</v>
      </c>
      <c r="C51" s="38">
        <v>1.7151205068433647E-2</v>
      </c>
      <c r="D51" s="38">
        <v>0.120690520245492</v>
      </c>
      <c r="E51" s="38">
        <v>1.0137359520723481</v>
      </c>
      <c r="F51" s="38">
        <v>3.81745270432988</v>
      </c>
      <c r="G51" s="38">
        <v>7.9225707952404179</v>
      </c>
      <c r="H51" s="38">
        <v>11.39945830054385</v>
      </c>
      <c r="I51" s="38">
        <v>15.200148717965211</v>
      </c>
      <c r="J51" s="38">
        <v>19.622237893602254</v>
      </c>
      <c r="K51" s="38">
        <v>25.788599625936559</v>
      </c>
      <c r="L51" s="38">
        <v>34.462124870020041</v>
      </c>
      <c r="M51" s="38">
        <v>41.302708355131969</v>
      </c>
      <c r="N51" s="38">
        <v>46.187603733029874</v>
      </c>
      <c r="O51" s="38">
        <v>49.776943360977967</v>
      </c>
      <c r="P51" s="38">
        <v>56.199285601191036</v>
      </c>
      <c r="Q51" s="38">
        <v>64.28698788149029</v>
      </c>
      <c r="R51" s="38">
        <v>55.438017158521447</v>
      </c>
      <c r="S51" s="38">
        <v>49.570748649089573</v>
      </c>
      <c r="T51" s="38">
        <v>39.398829354566644</v>
      </c>
      <c r="U51" s="38">
        <v>40.242284031737078</v>
      </c>
      <c r="V51" s="38">
        <v>24.098637936228332</v>
      </c>
      <c r="W51" s="34"/>
    </row>
    <row r="52" spans="1:23" x14ac:dyDescent="0.3">
      <c r="A52" s="35" t="s">
        <v>48</v>
      </c>
      <c r="B52" s="38">
        <v>2.9426913591607891E-3</v>
      </c>
      <c r="C52" s="38">
        <v>1.8692384736023158E-2</v>
      </c>
      <c r="D52" s="38">
        <v>0.32562078147571033</v>
      </c>
      <c r="E52" s="38">
        <v>2.7599680095132193</v>
      </c>
      <c r="F52" s="38">
        <v>8.4124562643947431</v>
      </c>
      <c r="G52" s="38">
        <v>18.084842778718922</v>
      </c>
      <c r="H52" s="38">
        <v>25.615830806911028</v>
      </c>
      <c r="I52" s="38">
        <v>33.960887004930939</v>
      </c>
      <c r="J52" s="38">
        <v>44.028158972153705</v>
      </c>
      <c r="K52" s="38">
        <v>53.431700014853632</v>
      </c>
      <c r="L52" s="38">
        <v>65.367043786878128</v>
      </c>
      <c r="M52" s="38">
        <v>76.646293432866059</v>
      </c>
      <c r="N52" s="38">
        <v>77.752223780632349</v>
      </c>
      <c r="O52" s="38">
        <v>74.471280785183779</v>
      </c>
      <c r="P52" s="38">
        <v>78.549208379765219</v>
      </c>
      <c r="Q52" s="38">
        <v>82.082916727017391</v>
      </c>
      <c r="R52" s="38">
        <v>61.919527365498908</v>
      </c>
      <c r="S52" s="38">
        <v>47.636350365197224</v>
      </c>
      <c r="T52" s="38">
        <v>33.411041516666586</v>
      </c>
      <c r="U52" s="38">
        <v>27.176130448127171</v>
      </c>
      <c r="V52" s="38">
        <v>39.955868770304505</v>
      </c>
      <c r="W52" s="34"/>
    </row>
    <row r="53" spans="1:23" s="48" customFormat="1" x14ac:dyDescent="0.3">
      <c r="A53" s="3" t="s">
        <v>49</v>
      </c>
      <c r="B53" s="41">
        <f>SUM(B34:B52)</f>
        <v>42.81883047257044</v>
      </c>
      <c r="C53" s="41">
        <f t="shared" ref="C53:V53" si="1">SUM(C34:C52)</f>
        <v>98.062229119157919</v>
      </c>
      <c r="D53" s="41">
        <f t="shared" si="1"/>
        <v>262.51087413531963</v>
      </c>
      <c r="E53" s="41">
        <f t="shared" si="1"/>
        <v>182.2975603802937</v>
      </c>
      <c r="F53" s="41">
        <f t="shared" si="1"/>
        <v>108.73151060446337</v>
      </c>
      <c r="G53" s="41">
        <f t="shared" si="1"/>
        <v>142.97339721971076</v>
      </c>
      <c r="H53" s="41">
        <f t="shared" si="1"/>
        <v>162.06973469582798</v>
      </c>
      <c r="I53" s="41">
        <f t="shared" si="1"/>
        <v>171.0947850270959</v>
      </c>
      <c r="J53" s="41">
        <f t="shared" si="1"/>
        <v>217.32924819696274</v>
      </c>
      <c r="K53" s="41">
        <f t="shared" si="1"/>
        <v>294.62318994455836</v>
      </c>
      <c r="L53" s="41">
        <f t="shared" si="1"/>
        <v>334.9383095552555</v>
      </c>
      <c r="M53" s="41">
        <f t="shared" si="1"/>
        <v>358.16569586554772</v>
      </c>
      <c r="N53" s="41">
        <f t="shared" si="1"/>
        <v>356.57312922973694</v>
      </c>
      <c r="O53" s="41">
        <f t="shared" si="1"/>
        <v>364.14977811989991</v>
      </c>
      <c r="P53" s="41">
        <f t="shared" si="1"/>
        <v>414.76663300489048</v>
      </c>
      <c r="Q53" s="41">
        <f t="shared" si="1"/>
        <v>459.148600886434</v>
      </c>
      <c r="R53" s="41">
        <f t="shared" si="1"/>
        <v>387.36667501785098</v>
      </c>
      <c r="S53" s="41">
        <f t="shared" si="1"/>
        <v>347.14393874448325</v>
      </c>
      <c r="T53" s="41">
        <f t="shared" si="1"/>
        <v>299.52683285414389</v>
      </c>
      <c r="U53" s="41">
        <f t="shared" si="1"/>
        <v>327.74555688568211</v>
      </c>
      <c r="V53" s="41">
        <f t="shared" si="1"/>
        <v>250.84009156184592</v>
      </c>
      <c r="W53" s="4"/>
    </row>
    <row r="54" spans="1:23" x14ac:dyDescent="0.3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</row>
    <row r="55" spans="1:23" x14ac:dyDescent="0.3">
      <c r="A55" s="36" t="s">
        <v>51</v>
      </c>
      <c r="B55" s="2" t="s">
        <v>2</v>
      </c>
      <c r="C55" s="2" t="s">
        <v>3</v>
      </c>
      <c r="D55" s="2" t="s">
        <v>4</v>
      </c>
      <c r="E55" s="2" t="s">
        <v>5</v>
      </c>
      <c r="F55" s="2" t="s">
        <v>6</v>
      </c>
      <c r="G55" s="2" t="s">
        <v>7</v>
      </c>
      <c r="H55" s="2" t="s">
        <v>8</v>
      </c>
      <c r="I55" s="2" t="s">
        <v>9</v>
      </c>
      <c r="J55" s="2" t="s">
        <v>10</v>
      </c>
      <c r="K55" s="2" t="s">
        <v>11</v>
      </c>
      <c r="L55" s="2" t="s">
        <v>12</v>
      </c>
      <c r="M55" s="2" t="s">
        <v>13</v>
      </c>
      <c r="N55" s="2" t="s">
        <v>14</v>
      </c>
      <c r="O55" s="2" t="s">
        <v>15</v>
      </c>
      <c r="P55" s="2" t="s">
        <v>16</v>
      </c>
      <c r="Q55" s="2" t="s">
        <v>17</v>
      </c>
      <c r="R55" s="2" t="s">
        <v>18</v>
      </c>
      <c r="S55" s="2" t="s">
        <v>19</v>
      </c>
      <c r="T55" s="2" t="s">
        <v>20</v>
      </c>
      <c r="U55" s="2" t="s">
        <v>21</v>
      </c>
      <c r="V55" s="2" t="s">
        <v>22</v>
      </c>
      <c r="W55" s="34"/>
    </row>
    <row r="56" spans="1:23" x14ac:dyDescent="0.3">
      <c r="A56" s="56" t="s">
        <v>1</v>
      </c>
      <c r="B56" s="31">
        <f>SUM(B4:B29)</f>
        <v>108.34300007878677</v>
      </c>
      <c r="C56" s="31">
        <f t="shared" ref="C56:V56" si="2">SUM(C4:C29)</f>
        <v>89.914711434030821</v>
      </c>
      <c r="D56" s="31">
        <f t="shared" si="2"/>
        <v>90.729141658415159</v>
      </c>
      <c r="E56" s="31">
        <f t="shared" si="2"/>
        <v>95.740077278454436</v>
      </c>
      <c r="F56" s="31">
        <f t="shared" si="2"/>
        <v>114.69737417970417</v>
      </c>
      <c r="G56" s="31">
        <f t="shared" si="2"/>
        <v>142.88100559354257</v>
      </c>
      <c r="H56" s="31">
        <f t="shared" si="2"/>
        <v>155.23992256318044</v>
      </c>
      <c r="I56" s="31">
        <f t="shared" si="2"/>
        <v>159.16439391959983</v>
      </c>
      <c r="J56" s="31">
        <f t="shared" si="2"/>
        <v>173.88405431922837</v>
      </c>
      <c r="K56" s="31">
        <f t="shared" si="2"/>
        <v>184.76402894082949</v>
      </c>
      <c r="L56" s="31">
        <f t="shared" si="2"/>
        <v>203.45586740532636</v>
      </c>
      <c r="M56" s="31">
        <f t="shared" si="2"/>
        <v>220.07808850480552</v>
      </c>
      <c r="N56" s="31">
        <f t="shared" si="2"/>
        <v>233.07791809305587</v>
      </c>
      <c r="O56" s="31">
        <f t="shared" si="2"/>
        <v>266.6529470996187</v>
      </c>
      <c r="P56" s="31">
        <f t="shared" si="2"/>
        <v>330.15346425526201</v>
      </c>
      <c r="Q56" s="31">
        <f t="shared" si="2"/>
        <v>387.3404304630015</v>
      </c>
      <c r="R56" s="31">
        <f t="shared" si="2"/>
        <v>370.39733727913722</v>
      </c>
      <c r="S56" s="31">
        <f t="shared" si="2"/>
        <v>426.48309876708419</v>
      </c>
      <c r="T56" s="31">
        <f t="shared" si="2"/>
        <v>548.03100942818844</v>
      </c>
      <c r="U56" s="31">
        <f t="shared" si="2"/>
        <v>992.87664590151394</v>
      </c>
      <c r="V56" s="31">
        <f t="shared" si="2"/>
        <v>193.72115782150476</v>
      </c>
      <c r="W56" s="34"/>
    </row>
    <row r="57" spans="1:23" x14ac:dyDescent="0.3">
      <c r="A57" s="56" t="s">
        <v>52</v>
      </c>
      <c r="B57" s="31">
        <f>SUM(B43,B45,B51)</f>
        <v>0.22072416094784833</v>
      </c>
      <c r="C57" s="31">
        <f t="shared" ref="C57:V57" si="3">SUM(C43,C45,C51)</f>
        <v>0.7814090081243189</v>
      </c>
      <c r="D57" s="31">
        <f t="shared" si="3"/>
        <v>0.80956968605524326</v>
      </c>
      <c r="E57" s="31">
        <f t="shared" si="3"/>
        <v>1.5096535163008711</v>
      </c>
      <c r="F57" s="31">
        <f t="shared" si="3"/>
        <v>4.4377125741850243</v>
      </c>
      <c r="G57" s="31">
        <f t="shared" si="3"/>
        <v>8.5360874536356999</v>
      </c>
      <c r="H57" s="31">
        <f t="shared" si="3"/>
        <v>11.936307468953558</v>
      </c>
      <c r="I57" s="31">
        <f t="shared" si="3"/>
        <v>15.705991527020235</v>
      </c>
      <c r="J57" s="31">
        <f t="shared" si="3"/>
        <v>20.500610532062172</v>
      </c>
      <c r="K57" s="31">
        <f t="shared" si="3"/>
        <v>27.326908063175637</v>
      </c>
      <c r="L57" s="31">
        <f t="shared" si="3"/>
        <v>36.161483866348945</v>
      </c>
      <c r="M57" s="31">
        <f t="shared" si="3"/>
        <v>43.172187891806772</v>
      </c>
      <c r="N57" s="31">
        <f t="shared" si="3"/>
        <v>48.78097267828683</v>
      </c>
      <c r="O57" s="31">
        <f t="shared" si="3"/>
        <v>53.171265223027511</v>
      </c>
      <c r="P57" s="31">
        <f t="shared" si="3"/>
        <v>60.165005987402836</v>
      </c>
      <c r="Q57" s="31">
        <f t="shared" si="3"/>
        <v>69.198710273141984</v>
      </c>
      <c r="R57" s="31">
        <f t="shared" si="3"/>
        <v>60.517549695570054</v>
      </c>
      <c r="S57" s="31">
        <f t="shared" si="3"/>
        <v>55.80290760206011</v>
      </c>
      <c r="T57" s="31">
        <f t="shared" si="3"/>
        <v>47.430979665392847</v>
      </c>
      <c r="U57" s="31">
        <f t="shared" si="3"/>
        <v>54.214767177849993</v>
      </c>
      <c r="V57" s="31">
        <f t="shared" si="3"/>
        <v>25.857863821479633</v>
      </c>
      <c r="W57" s="34"/>
    </row>
    <row r="58" spans="1:23" x14ac:dyDescent="0.3">
      <c r="A58" s="57" t="s">
        <v>53</v>
      </c>
      <c r="B58" s="31">
        <f>SUM(B34:B42,B44,B46:B50,B52)</f>
        <v>42.598106311622587</v>
      </c>
      <c r="C58" s="31">
        <f t="shared" ref="C58:V58" si="4">SUM(C34:C42,C44,C46:C50,C52)</f>
        <v>97.28082011103362</v>
      </c>
      <c r="D58" s="31">
        <f t="shared" si="4"/>
        <v>261.7013044492644</v>
      </c>
      <c r="E58" s="31">
        <f t="shared" si="4"/>
        <v>180.78790686399282</v>
      </c>
      <c r="F58" s="31">
        <f t="shared" si="4"/>
        <v>104.29379803027834</v>
      </c>
      <c r="G58" s="31">
        <f t="shared" si="4"/>
        <v>134.43730976607509</v>
      </c>
      <c r="H58" s="31">
        <f t="shared" si="4"/>
        <v>150.13342722687443</v>
      </c>
      <c r="I58" s="31">
        <f t="shared" si="4"/>
        <v>155.38879350007562</v>
      </c>
      <c r="J58" s="31">
        <f t="shared" si="4"/>
        <v>196.82863766490058</v>
      </c>
      <c r="K58" s="31">
        <f t="shared" si="4"/>
        <v>267.29628188138275</v>
      </c>
      <c r="L58" s="31">
        <f t="shared" si="4"/>
        <v>298.77682568890657</v>
      </c>
      <c r="M58" s="31">
        <f t="shared" si="4"/>
        <v>314.99350797374098</v>
      </c>
      <c r="N58" s="31">
        <f t="shared" si="4"/>
        <v>307.79215655145009</v>
      </c>
      <c r="O58" s="31">
        <f t="shared" si="4"/>
        <v>310.97851289687236</v>
      </c>
      <c r="P58" s="31">
        <f t="shared" si="4"/>
        <v>354.6016270174876</v>
      </c>
      <c r="Q58" s="31">
        <f t="shared" si="4"/>
        <v>389.94989061329198</v>
      </c>
      <c r="R58" s="31">
        <f t="shared" si="4"/>
        <v>326.84912532228088</v>
      </c>
      <c r="S58" s="31">
        <f t="shared" si="4"/>
        <v>291.34103114242316</v>
      </c>
      <c r="T58" s="31">
        <f t="shared" si="4"/>
        <v>252.09585318875099</v>
      </c>
      <c r="U58" s="31">
        <f t="shared" si="4"/>
        <v>273.53078970783213</v>
      </c>
      <c r="V58" s="31">
        <f t="shared" si="4"/>
        <v>224.98222774036631</v>
      </c>
      <c r="W58" s="34"/>
    </row>
    <row r="59" spans="1:23" s="48" customFormat="1" x14ac:dyDescent="0.3">
      <c r="A59" s="37" t="s">
        <v>49</v>
      </c>
      <c r="B59" s="41">
        <f>SUM(B56+B57+B58)</f>
        <v>151.16183055135721</v>
      </c>
      <c r="C59" s="41">
        <f t="shared" ref="C59:V59" si="5">SUM(C56+C57+C58)</f>
        <v>187.97694055318874</v>
      </c>
      <c r="D59" s="41">
        <f t="shared" si="5"/>
        <v>353.24001579373481</v>
      </c>
      <c r="E59" s="41">
        <f t="shared" si="5"/>
        <v>278.03763765874811</v>
      </c>
      <c r="F59" s="41">
        <f t="shared" si="5"/>
        <v>223.42888478416754</v>
      </c>
      <c r="G59" s="41">
        <f t="shared" si="5"/>
        <v>285.85440281325339</v>
      </c>
      <c r="H59" s="41">
        <f t="shared" si="5"/>
        <v>317.30965725900842</v>
      </c>
      <c r="I59" s="41">
        <f t="shared" si="5"/>
        <v>330.25917894669567</v>
      </c>
      <c r="J59" s="41">
        <f t="shared" si="5"/>
        <v>391.21330251619111</v>
      </c>
      <c r="K59" s="41">
        <f t="shared" si="5"/>
        <v>479.38721888538788</v>
      </c>
      <c r="L59" s="41">
        <f t="shared" si="5"/>
        <v>538.39417696058194</v>
      </c>
      <c r="M59" s="41">
        <f t="shared" si="5"/>
        <v>578.2437843703533</v>
      </c>
      <c r="N59" s="41">
        <f t="shared" si="5"/>
        <v>589.65104732279281</v>
      </c>
      <c r="O59" s="41">
        <f t="shared" si="5"/>
        <v>630.80272521951861</v>
      </c>
      <c r="P59" s="41">
        <f t="shared" si="5"/>
        <v>744.92009726015249</v>
      </c>
      <c r="Q59" s="41">
        <f t="shared" si="5"/>
        <v>846.48903134943544</v>
      </c>
      <c r="R59" s="41">
        <f t="shared" si="5"/>
        <v>757.76401229698808</v>
      </c>
      <c r="S59" s="41">
        <f t="shared" si="5"/>
        <v>773.62703751156744</v>
      </c>
      <c r="T59" s="41">
        <f t="shared" si="5"/>
        <v>847.55784228233233</v>
      </c>
      <c r="U59" s="41">
        <f t="shared" si="5"/>
        <v>1320.6222027871961</v>
      </c>
      <c r="V59" s="41">
        <f t="shared" si="5"/>
        <v>444.56124938335074</v>
      </c>
      <c r="W59" s="4"/>
    </row>
    <row r="60" spans="1:23" x14ac:dyDescent="0.3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</row>
    <row r="61" spans="1:23" x14ac:dyDescent="0.3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</row>
    <row r="62" spans="1:23" x14ac:dyDescent="0.3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</row>
  </sheetData>
  <mergeCells count="1">
    <mergeCell ref="A1:V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675B8-EE78-499A-899E-51250A4AA9C8}">
  <sheetPr>
    <tabColor rgb="FF00B050"/>
  </sheetPr>
  <dimension ref="A1:AR61"/>
  <sheetViews>
    <sheetView tabSelected="1" topLeftCell="A50" zoomScale="80" zoomScaleNormal="80" workbookViewId="0">
      <selection activeCell="A62" sqref="A62:XFD70"/>
    </sheetView>
  </sheetViews>
  <sheetFormatPr baseColWidth="10" defaultColWidth="8.25" defaultRowHeight="14" x14ac:dyDescent="0.3"/>
  <cols>
    <col min="1" max="1" width="49" style="16" bestFit="1" customWidth="1"/>
    <col min="2" max="2" width="12.08203125" style="16" bestFit="1" customWidth="1"/>
    <col min="3" max="22" width="12.5" style="16" bestFit="1" customWidth="1"/>
    <col min="23" max="23" width="14.25" style="16" bestFit="1" customWidth="1"/>
    <col min="24" max="24" width="10" style="16" customWidth="1"/>
    <col min="25" max="43" width="8.25" style="16"/>
    <col min="44" max="44" width="9.25" style="16" bestFit="1" customWidth="1"/>
    <col min="45" max="16384" width="8.25" style="16"/>
  </cols>
  <sheetData>
    <row r="1" spans="1:22" ht="39" customHeight="1" thickBot="1" x14ac:dyDescent="0.55000000000000004">
      <c r="A1" s="78" t="s">
        <v>65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80"/>
    </row>
    <row r="3" spans="1:22" x14ac:dyDescent="0.3">
      <c r="A3" s="6" t="s">
        <v>1</v>
      </c>
      <c r="B3" s="60" t="s">
        <v>2</v>
      </c>
      <c r="C3" s="60" t="s">
        <v>3</v>
      </c>
      <c r="D3" s="60" t="s">
        <v>4</v>
      </c>
      <c r="E3" s="60" t="s">
        <v>5</v>
      </c>
      <c r="F3" s="60" t="s">
        <v>6</v>
      </c>
      <c r="G3" s="60" t="s">
        <v>7</v>
      </c>
      <c r="H3" s="60" t="s">
        <v>8</v>
      </c>
      <c r="I3" s="60" t="s">
        <v>9</v>
      </c>
      <c r="J3" s="60" t="s">
        <v>10</v>
      </c>
      <c r="K3" s="60" t="s">
        <v>11</v>
      </c>
      <c r="L3" s="60" t="s">
        <v>12</v>
      </c>
      <c r="M3" s="60" t="s">
        <v>13</v>
      </c>
      <c r="N3" s="60" t="s">
        <v>14</v>
      </c>
      <c r="O3" s="60" t="s">
        <v>15</v>
      </c>
      <c r="P3" s="60" t="s">
        <v>16</v>
      </c>
      <c r="Q3" s="60" t="s">
        <v>17</v>
      </c>
      <c r="R3" s="60" t="s">
        <v>18</v>
      </c>
      <c r="S3" s="60" t="s">
        <v>19</v>
      </c>
      <c r="T3" s="60" t="s">
        <v>20</v>
      </c>
      <c r="U3" s="60" t="s">
        <v>21</v>
      </c>
      <c r="V3" s="60" t="s">
        <v>22</v>
      </c>
    </row>
    <row r="4" spans="1:22" ht="14.5" x14ac:dyDescent="0.35">
      <c r="A4" s="54" t="s">
        <v>23</v>
      </c>
      <c r="B4" s="61">
        <v>63.971963074444091</v>
      </c>
      <c r="C4" s="61">
        <v>14.074776943780691</v>
      </c>
      <c r="D4" s="61">
        <v>26.512017709054788</v>
      </c>
      <c r="E4" s="61">
        <v>25.738763513232794</v>
      </c>
      <c r="F4" s="61">
        <v>22.836061784280396</v>
      </c>
      <c r="G4" s="61">
        <v>26.413295812433198</v>
      </c>
      <c r="H4" s="61">
        <v>28.426549794336019</v>
      </c>
      <c r="I4" s="61">
        <v>31.891040678271672</v>
      </c>
      <c r="J4" s="61">
        <v>34.442325690568417</v>
      </c>
      <c r="K4" s="61">
        <v>38.787944451315134</v>
      </c>
      <c r="L4" s="61">
        <v>40.913744807612581</v>
      </c>
      <c r="M4" s="61">
        <v>45.394887430131853</v>
      </c>
      <c r="N4" s="61">
        <v>46.23195138535246</v>
      </c>
      <c r="O4" s="61">
        <v>62.33014023913298</v>
      </c>
      <c r="P4" s="61">
        <v>70.542910892996801</v>
      </c>
      <c r="Q4" s="61">
        <v>84.29790495888443</v>
      </c>
      <c r="R4" s="61">
        <v>90.855664670659607</v>
      </c>
      <c r="S4" s="61">
        <v>96.662138396267167</v>
      </c>
      <c r="T4" s="61">
        <v>107.60083412370311</v>
      </c>
      <c r="U4" s="61">
        <v>191.69578260691378</v>
      </c>
      <c r="V4" s="61">
        <v>43.998209750874366</v>
      </c>
    </row>
    <row r="5" spans="1:22" ht="14.5" x14ac:dyDescent="0.35">
      <c r="A5" s="54" t="s">
        <v>24</v>
      </c>
      <c r="B5" s="61">
        <v>26.928243980028647</v>
      </c>
      <c r="C5" s="61">
        <v>14.198472624124522</v>
      </c>
      <c r="D5" s="61">
        <v>14.660585669240579</v>
      </c>
      <c r="E5" s="61">
        <v>9.9413992518625172</v>
      </c>
      <c r="F5" s="61">
        <v>9.6481133216343444</v>
      </c>
      <c r="G5" s="61">
        <v>11.505855932876187</v>
      </c>
      <c r="H5" s="61">
        <v>12.553028329017296</v>
      </c>
      <c r="I5" s="61">
        <v>13.610979467724993</v>
      </c>
      <c r="J5" s="61">
        <v>14.004631764373768</v>
      </c>
      <c r="K5" s="61">
        <v>15.262897845675669</v>
      </c>
      <c r="L5" s="61">
        <v>16.39001219579692</v>
      </c>
      <c r="M5" s="61">
        <v>19.056027698646329</v>
      </c>
      <c r="N5" s="61">
        <v>20.834627820198563</v>
      </c>
      <c r="O5" s="61">
        <v>24.973930818603119</v>
      </c>
      <c r="P5" s="61">
        <v>28.688540709885821</v>
      </c>
      <c r="Q5" s="61">
        <v>33.742353933018158</v>
      </c>
      <c r="R5" s="61">
        <v>36.608473776883393</v>
      </c>
      <c r="S5" s="61">
        <v>36.586680823240783</v>
      </c>
      <c r="T5" s="61">
        <v>38.598669320721207</v>
      </c>
      <c r="U5" s="61">
        <v>63.012743965170863</v>
      </c>
      <c r="V5" s="61">
        <v>18.901775876656888</v>
      </c>
    </row>
    <row r="6" spans="1:22" ht="14.5" x14ac:dyDescent="0.35">
      <c r="A6" s="54" t="s">
        <v>25</v>
      </c>
      <c r="B6" s="61">
        <v>1.5748877404054547</v>
      </c>
      <c r="C6" s="61">
        <v>2.2316809392954524</v>
      </c>
      <c r="D6" s="61">
        <v>4.1082906690409118</v>
      </c>
      <c r="E6" s="61">
        <v>4.8461201803731484</v>
      </c>
      <c r="F6" s="61">
        <v>4.3402496180735479</v>
      </c>
      <c r="G6" s="61">
        <v>5.1217897576732048</v>
      </c>
      <c r="H6" s="61">
        <v>5.4609221858221542</v>
      </c>
      <c r="I6" s="61">
        <v>5.8033716316751391</v>
      </c>
      <c r="J6" s="61">
        <v>5.6770030064644139</v>
      </c>
      <c r="K6" s="61">
        <v>5.8183758015678695</v>
      </c>
      <c r="L6" s="61">
        <v>5.7274448028085612</v>
      </c>
      <c r="M6" s="61">
        <v>6.1810564357658775</v>
      </c>
      <c r="N6" s="61">
        <v>6.2357695893796787</v>
      </c>
      <c r="O6" s="61">
        <v>6.9776587976721869</v>
      </c>
      <c r="P6" s="61">
        <v>7.872844212909917</v>
      </c>
      <c r="Q6" s="61">
        <v>9.2670482009155712</v>
      </c>
      <c r="R6" s="61">
        <v>10.416520010259259</v>
      </c>
      <c r="S6" s="61">
        <v>11.163777107816905</v>
      </c>
      <c r="T6" s="61">
        <v>12.73964811409494</v>
      </c>
      <c r="U6" s="61">
        <v>22.920496903004292</v>
      </c>
      <c r="V6" s="61">
        <v>5.9068168673357757</v>
      </c>
    </row>
    <row r="7" spans="1:22" ht="14.5" x14ac:dyDescent="0.35">
      <c r="A7" s="54" t="s">
        <v>26</v>
      </c>
      <c r="B7" s="61">
        <v>0.90658726477392149</v>
      </c>
      <c r="C7" s="61">
        <v>0.4300416889092587</v>
      </c>
      <c r="D7" s="61">
        <v>0.28937228376924257</v>
      </c>
      <c r="E7" s="61">
        <v>0.19292551516895109</v>
      </c>
      <c r="F7" s="61">
        <v>0.17652323463189473</v>
      </c>
      <c r="G7" s="61">
        <v>0.2133341868379624</v>
      </c>
      <c r="H7" s="61">
        <v>0.23808606189597939</v>
      </c>
      <c r="I7" s="61">
        <v>0.24901023972155162</v>
      </c>
      <c r="J7" s="61">
        <v>0.23890919598693616</v>
      </c>
      <c r="K7" s="61">
        <v>0.25041885893842164</v>
      </c>
      <c r="L7" s="61">
        <v>0.26517605040725972</v>
      </c>
      <c r="M7" s="61">
        <v>0.28814554156286631</v>
      </c>
      <c r="N7" s="61">
        <v>0.3223353067346772</v>
      </c>
      <c r="O7" s="61">
        <v>0.50140172227250956</v>
      </c>
      <c r="P7" s="61">
        <v>0.57507110213473311</v>
      </c>
      <c r="Q7" s="61">
        <v>0.71599529753136881</v>
      </c>
      <c r="R7" s="61">
        <v>0.82266841914004518</v>
      </c>
      <c r="S7" s="61">
        <v>0.79246845990268289</v>
      </c>
      <c r="T7" s="61">
        <v>0.81421699408560466</v>
      </c>
      <c r="U7" s="61">
        <v>1.298379126347039</v>
      </c>
      <c r="V7" s="61">
        <v>0.38006107258500005</v>
      </c>
    </row>
    <row r="8" spans="1:22" ht="14.5" x14ac:dyDescent="0.35">
      <c r="A8" s="54" t="s">
        <v>27</v>
      </c>
      <c r="B8" s="61">
        <v>6.3738886805608921</v>
      </c>
      <c r="C8" s="61">
        <v>1.7115447486852218</v>
      </c>
      <c r="D8" s="61">
        <v>1.4337383032878677</v>
      </c>
      <c r="E8" s="61">
        <v>2.0664005616939658</v>
      </c>
      <c r="F8" s="61">
        <v>2.3037166388749037</v>
      </c>
      <c r="G8" s="61">
        <v>2.6463829324240646</v>
      </c>
      <c r="H8" s="61">
        <v>2.8687276637693997</v>
      </c>
      <c r="I8" s="61">
        <v>3.1445096826412837</v>
      </c>
      <c r="J8" s="61">
        <v>3.3060931462146903</v>
      </c>
      <c r="K8" s="61">
        <v>3.6384527995856151</v>
      </c>
      <c r="L8" s="61">
        <v>3.8723101082342031</v>
      </c>
      <c r="M8" s="61">
        <v>4.1661724628977117</v>
      </c>
      <c r="N8" s="61">
        <v>4.0684850782426389</v>
      </c>
      <c r="O8" s="61">
        <v>4.5985458688587704</v>
      </c>
      <c r="P8" s="61">
        <v>9.9011154592735799</v>
      </c>
      <c r="Q8" s="61">
        <v>11.600713914816813</v>
      </c>
      <c r="R8" s="61">
        <v>12.139799252681609</v>
      </c>
      <c r="S8" s="61">
        <v>12.274078334396782</v>
      </c>
      <c r="T8" s="61">
        <v>13.287271187914545</v>
      </c>
      <c r="U8" s="61">
        <v>24.788649497672015</v>
      </c>
      <c r="V8" s="61">
        <v>4.6733512341651569</v>
      </c>
    </row>
    <row r="9" spans="1:22" ht="14.5" x14ac:dyDescent="0.35">
      <c r="A9" s="54" t="s">
        <v>28</v>
      </c>
      <c r="B9" s="61">
        <v>7.7889842631812083E-3</v>
      </c>
      <c r="C9" s="61">
        <v>2.4036604168394572E-2</v>
      </c>
      <c r="D9" s="61">
        <v>0.30539477340633758</v>
      </c>
      <c r="E9" s="61">
        <v>0.44126395101998733</v>
      </c>
      <c r="F9" s="61">
        <v>0.38252454841352812</v>
      </c>
      <c r="G9" s="61">
        <v>0.45563435990321072</v>
      </c>
      <c r="H9" s="61">
        <v>0.29789453536763427</v>
      </c>
      <c r="I9" s="61">
        <v>0.25668744488819201</v>
      </c>
      <c r="J9" s="61">
        <v>0.21549602945828383</v>
      </c>
      <c r="K9" s="61">
        <v>0.31130691710330177</v>
      </c>
      <c r="L9" s="61">
        <v>0.23421275098271918</v>
      </c>
      <c r="M9" s="61">
        <v>0.26192317049166475</v>
      </c>
      <c r="N9" s="61">
        <v>0.32261120505569924</v>
      </c>
      <c r="O9" s="61">
        <v>1.0863546025236295</v>
      </c>
      <c r="P9" s="61">
        <v>1.1353925641264868</v>
      </c>
      <c r="Q9" s="61">
        <v>1.2956270018619616</v>
      </c>
      <c r="R9" s="61">
        <v>1.148603840488015</v>
      </c>
      <c r="S9" s="61">
        <v>0.91210563371090814</v>
      </c>
      <c r="T9" s="61">
        <v>0.66298856248930271</v>
      </c>
      <c r="U9" s="61">
        <v>0.74408942487318441</v>
      </c>
      <c r="V9" s="61">
        <v>0.47251212434540668</v>
      </c>
    </row>
    <row r="10" spans="1:22" ht="14.5" x14ac:dyDescent="0.35">
      <c r="A10" s="54" t="s">
        <v>29</v>
      </c>
      <c r="B10" s="61">
        <v>44.284105819643145</v>
      </c>
      <c r="C10" s="61">
        <v>21.914792063248683</v>
      </c>
      <c r="D10" s="61">
        <v>19.432232924373295</v>
      </c>
      <c r="E10" s="61">
        <v>24.63103502001719</v>
      </c>
      <c r="F10" s="61">
        <v>27.668282357874602</v>
      </c>
      <c r="G10" s="61">
        <v>28.666154267496676</v>
      </c>
      <c r="H10" s="61">
        <v>27.952957776987539</v>
      </c>
      <c r="I10" s="61">
        <v>27.921603498580186</v>
      </c>
      <c r="J10" s="61">
        <v>27.382384448115964</v>
      </c>
      <c r="K10" s="61">
        <v>28.112211441115811</v>
      </c>
      <c r="L10" s="61">
        <v>27.464214531530395</v>
      </c>
      <c r="M10" s="61">
        <v>26.724135463226077</v>
      </c>
      <c r="N10" s="61">
        <v>23.388414807551591</v>
      </c>
      <c r="O10" s="61">
        <v>22.678180055397576</v>
      </c>
      <c r="P10" s="61">
        <v>22.522317912715643</v>
      </c>
      <c r="Q10" s="61">
        <v>23.818340339819219</v>
      </c>
      <c r="R10" s="61">
        <v>22.233291109105142</v>
      </c>
      <c r="S10" s="61">
        <v>19.635963729156813</v>
      </c>
      <c r="T10" s="61">
        <v>18.452932305223417</v>
      </c>
      <c r="U10" s="61">
        <v>30.569273280395901</v>
      </c>
      <c r="V10" s="61">
        <v>25.966929545014004</v>
      </c>
    </row>
    <row r="11" spans="1:22" ht="14.5" x14ac:dyDescent="0.35">
      <c r="A11" s="54" t="s">
        <v>30</v>
      </c>
      <c r="B11" s="61">
        <v>23.955474565720561</v>
      </c>
      <c r="C11" s="61">
        <v>17.006872650430534</v>
      </c>
      <c r="D11" s="61">
        <v>17.878292194097622</v>
      </c>
      <c r="E11" s="61">
        <v>21.217587400548211</v>
      </c>
      <c r="F11" s="61">
        <v>21.136191910305136</v>
      </c>
      <c r="G11" s="61">
        <v>27.996521096032765</v>
      </c>
      <c r="H11" s="61">
        <v>30.582930861265794</v>
      </c>
      <c r="I11" s="61">
        <v>32.373787334067046</v>
      </c>
      <c r="J11" s="61">
        <v>35.567657950617658</v>
      </c>
      <c r="K11" s="61">
        <v>39.734537485036611</v>
      </c>
      <c r="L11" s="61">
        <v>40.466765757141026</v>
      </c>
      <c r="M11" s="61">
        <v>41.210913803317148</v>
      </c>
      <c r="N11" s="61">
        <v>40.145306846051696</v>
      </c>
      <c r="O11" s="61">
        <v>43.032932469257027</v>
      </c>
      <c r="P11" s="61">
        <v>45.74097068771119</v>
      </c>
      <c r="Q11" s="61">
        <v>51.421831593813373</v>
      </c>
      <c r="R11" s="61">
        <v>48.549056126663984</v>
      </c>
      <c r="S11" s="61">
        <v>39.536589832351758</v>
      </c>
      <c r="T11" s="61">
        <v>30.868584361203684</v>
      </c>
      <c r="U11" s="61">
        <v>34.832444924019818</v>
      </c>
      <c r="V11" s="61">
        <v>34.126620559173872</v>
      </c>
    </row>
    <row r="12" spans="1:22" ht="14.5" x14ac:dyDescent="0.35">
      <c r="A12" s="54" t="s">
        <v>31</v>
      </c>
      <c r="B12" s="61">
        <v>0.49035291892247657</v>
      </c>
      <c r="C12" s="61">
        <v>3.0497135796241485E-3</v>
      </c>
      <c r="D12" s="61">
        <v>4.2308942081801103E-2</v>
      </c>
      <c r="E12" s="61">
        <v>0.55705375974160842</v>
      </c>
      <c r="F12" s="61">
        <v>2.0138638754079028</v>
      </c>
      <c r="G12" s="61">
        <v>5.0376286884884784</v>
      </c>
      <c r="H12" s="61">
        <v>5.1557617276500114</v>
      </c>
      <c r="I12" s="61">
        <v>3.3122576695024648</v>
      </c>
      <c r="J12" s="61">
        <v>1.7247801858488292</v>
      </c>
      <c r="K12" s="61">
        <v>1.1089657722627311</v>
      </c>
      <c r="L12" s="61">
        <v>0.75237276483971427</v>
      </c>
      <c r="M12" s="61">
        <v>0.55554986677660689</v>
      </c>
      <c r="N12" s="61">
        <v>0.47993064902516547</v>
      </c>
      <c r="O12" s="61">
        <v>0.40398714740539488</v>
      </c>
      <c r="P12" s="61">
        <v>0.31887992390934183</v>
      </c>
      <c r="Q12" s="61">
        <v>0.28638502413669842</v>
      </c>
      <c r="R12" s="61">
        <v>0.21107491748165008</v>
      </c>
      <c r="S12" s="61">
        <v>0.13611185205611237</v>
      </c>
      <c r="T12" s="61">
        <v>8.1825842780711366E-2</v>
      </c>
      <c r="U12" s="61">
        <v>7.995979002861793E-2</v>
      </c>
      <c r="V12" s="61">
        <v>1.3211264738830155</v>
      </c>
    </row>
    <row r="13" spans="1:22" ht="14.5" x14ac:dyDescent="0.35">
      <c r="A13" s="54" t="s">
        <v>32</v>
      </c>
      <c r="B13" s="61">
        <v>0.93084949906095638</v>
      </c>
      <c r="C13" s="61">
        <v>0.89658459710722493</v>
      </c>
      <c r="D13" s="61">
        <v>1.3813523062162985</v>
      </c>
      <c r="E13" s="61">
        <v>4.4741935877097649</v>
      </c>
      <c r="F13" s="61">
        <v>5.5537479222276422</v>
      </c>
      <c r="G13" s="61">
        <v>5.6807344879793389</v>
      </c>
      <c r="H13" s="61">
        <v>5.6458447732926329</v>
      </c>
      <c r="I13" s="61">
        <v>5.6116590812039417</v>
      </c>
      <c r="J13" s="61">
        <v>5.5955435053837403</v>
      </c>
      <c r="K13" s="61">
        <v>6.0934978479437252</v>
      </c>
      <c r="L13" s="61">
        <v>6.5666588502816694</v>
      </c>
      <c r="M13" s="61">
        <v>7.4856106382437613</v>
      </c>
      <c r="N13" s="61">
        <v>7.8960238314124238</v>
      </c>
      <c r="O13" s="61">
        <v>10.132551746043367</v>
      </c>
      <c r="P13" s="61">
        <v>13.491263927857121</v>
      </c>
      <c r="Q13" s="61">
        <v>20.900818598404818</v>
      </c>
      <c r="R13" s="61">
        <v>37.213729286349306</v>
      </c>
      <c r="S13" s="61">
        <v>72.959802030887133</v>
      </c>
      <c r="T13" s="61">
        <v>136.75175957632632</v>
      </c>
      <c r="U13" s="61">
        <v>354.076341877179</v>
      </c>
      <c r="V13" s="61">
        <v>10.945488431901023</v>
      </c>
    </row>
    <row r="14" spans="1:22" ht="14.5" x14ac:dyDescent="0.35">
      <c r="A14" s="54" t="s">
        <v>33</v>
      </c>
      <c r="B14" s="61">
        <v>5.9768151870594108</v>
      </c>
      <c r="C14" s="61">
        <v>2.0954587667296303</v>
      </c>
      <c r="D14" s="61">
        <v>8.4136998456991208</v>
      </c>
      <c r="E14" s="61">
        <v>11.315538570636427</v>
      </c>
      <c r="F14" s="61">
        <v>12.198323767836053</v>
      </c>
      <c r="G14" s="61">
        <v>16.540836216981909</v>
      </c>
      <c r="H14" s="61">
        <v>17.901189800240999</v>
      </c>
      <c r="I14" s="61">
        <v>19.710653454161928</v>
      </c>
      <c r="J14" s="61">
        <v>22.108115227861425</v>
      </c>
      <c r="K14" s="61">
        <v>26.642276280539189</v>
      </c>
      <c r="L14" s="61">
        <v>29.742723324445539</v>
      </c>
      <c r="M14" s="61">
        <v>30.819116809313304</v>
      </c>
      <c r="N14" s="61">
        <v>29.415806458544818</v>
      </c>
      <c r="O14" s="61">
        <v>31.081403122855576</v>
      </c>
      <c r="P14" s="61">
        <v>33.420922128104856</v>
      </c>
      <c r="Q14" s="61">
        <v>40.096430655109089</v>
      </c>
      <c r="R14" s="61">
        <v>46.942844828221553</v>
      </c>
      <c r="S14" s="61">
        <v>55.514726061043866</v>
      </c>
      <c r="T14" s="61">
        <v>72.586161969353441</v>
      </c>
      <c r="U14" s="61">
        <v>150.75150870890255</v>
      </c>
      <c r="V14" s="61">
        <v>23.869087747680737</v>
      </c>
    </row>
    <row r="15" spans="1:22" ht="14.5" x14ac:dyDescent="0.35">
      <c r="A15" s="54" t="s">
        <v>34</v>
      </c>
      <c r="B15" s="61">
        <v>10.144146351660133</v>
      </c>
      <c r="C15" s="61">
        <v>42.100957798706375</v>
      </c>
      <c r="D15" s="61">
        <v>21.967044697144267</v>
      </c>
      <c r="E15" s="61">
        <v>2.1644060400316278</v>
      </c>
      <c r="F15" s="61">
        <v>0.31142482623349721</v>
      </c>
      <c r="G15" s="61">
        <v>0.26631492636159099</v>
      </c>
      <c r="H15" s="61">
        <v>0.24748925379949327</v>
      </c>
      <c r="I15" s="61">
        <v>0.25098535752937445</v>
      </c>
      <c r="J15" s="61">
        <v>0.26085887030226884</v>
      </c>
      <c r="K15" s="61">
        <v>0.28505595244294507</v>
      </c>
      <c r="L15" s="61">
        <v>0.29701634172257557</v>
      </c>
      <c r="M15" s="61">
        <v>0.32302287778635758</v>
      </c>
      <c r="N15" s="61">
        <v>0.32178161084841295</v>
      </c>
      <c r="O15" s="61">
        <v>0.46327357844894596</v>
      </c>
      <c r="P15" s="61">
        <v>0.74003748245196177</v>
      </c>
      <c r="Q15" s="61">
        <v>1.2922924930599939</v>
      </c>
      <c r="R15" s="61">
        <v>1.8812383479590036</v>
      </c>
      <c r="S15" s="61">
        <v>1.8073685978664409</v>
      </c>
      <c r="T15" s="61">
        <v>1.5871790713447849</v>
      </c>
      <c r="U15" s="61">
        <v>2.5751184180483389</v>
      </c>
      <c r="V15" s="61">
        <v>4.3496395080999308</v>
      </c>
    </row>
    <row r="16" spans="1:22" ht="14.5" x14ac:dyDescent="0.35">
      <c r="A16" s="54" t="s">
        <v>35</v>
      </c>
      <c r="B16" s="61">
        <v>2.1774675267013532</v>
      </c>
      <c r="C16" s="61">
        <v>7.3593921554701653</v>
      </c>
      <c r="D16" s="61">
        <v>3.2292470207313153</v>
      </c>
      <c r="E16" s="61">
        <v>1.5299382766776115</v>
      </c>
      <c r="F16" s="61">
        <v>1.3888001816576927</v>
      </c>
      <c r="G16" s="61">
        <v>1.6096858914941221</v>
      </c>
      <c r="H16" s="61">
        <v>1.5386874275184514</v>
      </c>
      <c r="I16" s="61">
        <v>1.482247363496594</v>
      </c>
      <c r="J16" s="61">
        <v>1.6025608535190681</v>
      </c>
      <c r="K16" s="61">
        <v>1.7625999885845025</v>
      </c>
      <c r="L16" s="61">
        <v>1.6451418747651352</v>
      </c>
      <c r="M16" s="61">
        <v>1.5528775673597455</v>
      </c>
      <c r="N16" s="61">
        <v>1.4757351655651914</v>
      </c>
      <c r="O16" s="61">
        <v>1.6393022681337088</v>
      </c>
      <c r="P16" s="61">
        <v>1.800812601140118</v>
      </c>
      <c r="Q16" s="61">
        <v>2.1277410894785054</v>
      </c>
      <c r="R16" s="61">
        <v>2.1313779135473072</v>
      </c>
      <c r="S16" s="61">
        <v>1.9527966327204016</v>
      </c>
      <c r="T16" s="61">
        <v>1.645605637322924</v>
      </c>
      <c r="U16" s="61">
        <v>1.9618138316860054</v>
      </c>
      <c r="V16" s="61">
        <v>2.0490340403501501</v>
      </c>
    </row>
    <row r="17" spans="1:24" ht="14.5" x14ac:dyDescent="0.35">
      <c r="A17" s="54" t="s">
        <v>36</v>
      </c>
      <c r="B17" s="61">
        <v>1.8990440363682182E-2</v>
      </c>
      <c r="C17" s="61">
        <v>0.28891206112409273</v>
      </c>
      <c r="D17" s="61">
        <v>0.21531981144259485</v>
      </c>
      <c r="E17" s="61">
        <v>0.10855790848749057</v>
      </c>
      <c r="F17" s="61">
        <v>9.5609875229097738E-2</v>
      </c>
      <c r="G17" s="61">
        <v>9.4901172542728396E-2</v>
      </c>
      <c r="H17" s="61">
        <v>8.5689659601346418E-2</v>
      </c>
      <c r="I17" s="61">
        <v>8.223968556968915E-2</v>
      </c>
      <c r="J17" s="61">
        <v>7.0388694036399177E-2</v>
      </c>
      <c r="K17" s="61">
        <v>6.200448468828134E-2</v>
      </c>
      <c r="L17" s="61">
        <v>4.9809084816881392E-2</v>
      </c>
      <c r="M17" s="61">
        <v>4.3537503184059585E-2</v>
      </c>
      <c r="N17" s="61">
        <v>3.9284516235766911E-2</v>
      </c>
      <c r="O17" s="61">
        <v>4.1463502470012611E-2</v>
      </c>
      <c r="P17" s="61">
        <v>4.2810591948983047E-2</v>
      </c>
      <c r="Q17" s="61">
        <v>4.8990249000345855E-2</v>
      </c>
      <c r="R17" s="61">
        <v>5.6778156694350518E-2</v>
      </c>
      <c r="S17" s="61">
        <v>6.0810928575236935E-2</v>
      </c>
      <c r="T17" s="61">
        <v>6.6343981484479467E-2</v>
      </c>
      <c r="U17" s="61">
        <v>9.610261728477526E-2</v>
      </c>
      <c r="V17" s="61">
        <v>7.7379655164086028E-2</v>
      </c>
    </row>
    <row r="18" spans="1:24" ht="14.5" x14ac:dyDescent="0.35">
      <c r="A18" s="54" t="s">
        <v>37</v>
      </c>
      <c r="B18" s="61">
        <v>0.13139140765048826</v>
      </c>
      <c r="C18" s="61">
        <v>0.91605559745714449</v>
      </c>
      <c r="D18" s="61">
        <v>0.9877475430974153</v>
      </c>
      <c r="E18" s="61">
        <v>0.86950795584934815</v>
      </c>
      <c r="F18" s="61">
        <v>1.0005825216130306</v>
      </c>
      <c r="G18" s="61">
        <v>1.483280999192705</v>
      </c>
      <c r="H18" s="61">
        <v>1.4678731076551417</v>
      </c>
      <c r="I18" s="61">
        <v>1.3952313792833237</v>
      </c>
      <c r="J18" s="61">
        <v>1.2777745395157871</v>
      </c>
      <c r="K18" s="61">
        <v>1.1854310245745041</v>
      </c>
      <c r="L18" s="61">
        <v>0.97959323364155093</v>
      </c>
      <c r="M18" s="61">
        <v>0.79721185510450521</v>
      </c>
      <c r="N18" s="61">
        <v>0.50974923819951989</v>
      </c>
      <c r="O18" s="61">
        <v>0.36633643202111543</v>
      </c>
      <c r="P18" s="61">
        <v>0.26516557830406351</v>
      </c>
      <c r="Q18" s="61">
        <v>0.20433508011365284</v>
      </c>
      <c r="R18" s="61">
        <v>0.13698254700479601</v>
      </c>
      <c r="S18" s="61">
        <v>7.9428743125962362E-2</v>
      </c>
      <c r="T18" s="61">
        <v>4.4143414434720148E-2</v>
      </c>
      <c r="U18" s="61">
        <v>3.1191510184321376E-2</v>
      </c>
      <c r="V18" s="61">
        <v>0.83301433000000003</v>
      </c>
    </row>
    <row r="19" spans="1:24" ht="14.5" x14ac:dyDescent="0.35">
      <c r="A19" s="54" t="s">
        <v>38</v>
      </c>
      <c r="B19" s="61">
        <v>9.2269234848666989E-2</v>
      </c>
      <c r="C19" s="61">
        <v>0.3263413612281767</v>
      </c>
      <c r="D19" s="61">
        <v>0.25930382736331498</v>
      </c>
      <c r="E19" s="61">
        <v>0.21324002899407302</v>
      </c>
      <c r="F19" s="61">
        <v>0.28732290350205192</v>
      </c>
      <c r="G19" s="61">
        <v>0.27382383300471613</v>
      </c>
      <c r="H19" s="61">
        <v>0.22333461745472025</v>
      </c>
      <c r="I19" s="61">
        <v>0.19966453187610111</v>
      </c>
      <c r="J19" s="61">
        <v>0.3091797384116487</v>
      </c>
      <c r="K19" s="61">
        <v>0.51264386744617274</v>
      </c>
      <c r="L19" s="61">
        <v>0.48342389596377172</v>
      </c>
      <c r="M19" s="61">
        <v>0.45514374499612459</v>
      </c>
      <c r="N19" s="61">
        <v>0.49500311613221892</v>
      </c>
      <c r="O19" s="61">
        <v>0.63986559697394763</v>
      </c>
      <c r="P19" s="61">
        <v>0.64026010455030713</v>
      </c>
      <c r="Q19" s="61">
        <v>0.611185300058118</v>
      </c>
      <c r="R19" s="61">
        <v>0.57544464788416705</v>
      </c>
      <c r="S19" s="61">
        <v>0.5192414265955928</v>
      </c>
      <c r="T19" s="61">
        <v>0.54623161884374061</v>
      </c>
      <c r="U19" s="61">
        <v>0.8302113977887301</v>
      </c>
      <c r="V19" s="61">
        <v>0.39465198525910389</v>
      </c>
    </row>
    <row r="20" spans="1:24" ht="14.5" x14ac:dyDescent="0.35">
      <c r="A20" s="54" t="s">
        <v>39</v>
      </c>
      <c r="B20" s="61">
        <v>5.6232823475525252E-3</v>
      </c>
      <c r="C20" s="61">
        <v>6.8195475220773114E-2</v>
      </c>
      <c r="D20" s="61">
        <v>0.14576616400222844</v>
      </c>
      <c r="E20" s="61">
        <v>9.6210249191049924E-2</v>
      </c>
      <c r="F20" s="61">
        <v>7.8195077150883877E-2</v>
      </c>
      <c r="G20" s="61">
        <v>8.6500756037142329E-2</v>
      </c>
      <c r="H20" s="61">
        <v>0.1000121748625646</v>
      </c>
      <c r="I20" s="61">
        <v>0.10686550695160779</v>
      </c>
      <c r="J20" s="61">
        <v>0.11864793695291204</v>
      </c>
      <c r="K20" s="61">
        <v>0.12949784795320968</v>
      </c>
      <c r="L20" s="61">
        <v>0.11753583128645424</v>
      </c>
      <c r="M20" s="61">
        <v>0.10112186179779985</v>
      </c>
      <c r="N20" s="61">
        <v>8.300058546341875E-2</v>
      </c>
      <c r="O20" s="61">
        <v>6.2545033685170059E-2</v>
      </c>
      <c r="P20" s="61">
        <v>4.4738329856384929E-2</v>
      </c>
      <c r="Q20" s="61">
        <v>3.4691486202602456E-2</v>
      </c>
      <c r="R20" s="61">
        <v>3.0099953346700601E-2</v>
      </c>
      <c r="S20" s="61">
        <v>2.5779015637247455E-2</v>
      </c>
      <c r="T20" s="61">
        <v>2.385408113886122E-2</v>
      </c>
      <c r="U20" s="61">
        <v>2.7726172192578596E-2</v>
      </c>
      <c r="V20" s="61">
        <v>8.5071197294794662E-2</v>
      </c>
    </row>
    <row r="21" spans="1:24" ht="14.5" x14ac:dyDescent="0.35">
      <c r="A21" s="54" t="s">
        <v>40</v>
      </c>
      <c r="B21" s="61">
        <v>2.6856878926086922E-3</v>
      </c>
      <c r="C21" s="61">
        <v>1.8999607962946778E-3</v>
      </c>
      <c r="D21" s="61">
        <v>2.4618226633618453E-3</v>
      </c>
      <c r="E21" s="61">
        <v>7.4522468999359132E-3</v>
      </c>
      <c r="F21" s="61">
        <v>4.4754864047551947E-2</v>
      </c>
      <c r="G21" s="61">
        <v>6.239976018477341E-2</v>
      </c>
      <c r="H21" s="61">
        <v>9.0037097446892117E-2</v>
      </c>
      <c r="I21" s="61">
        <v>0.13198487694517849</v>
      </c>
      <c r="J21" s="61">
        <v>0.22567060734088956</v>
      </c>
      <c r="K21" s="61">
        <v>0.34146279896884224</v>
      </c>
      <c r="L21" s="61">
        <v>0.47353908595448269</v>
      </c>
      <c r="M21" s="61">
        <v>0.66828162904214838</v>
      </c>
      <c r="N21" s="61">
        <v>1.0717864847139245</v>
      </c>
      <c r="O21" s="61">
        <v>1.9669450700352504</v>
      </c>
      <c r="P21" s="61">
        <v>3.0597413981120081</v>
      </c>
      <c r="Q21" s="61">
        <v>4.3743245192777813</v>
      </c>
      <c r="R21" s="61">
        <v>5.3494417753594856</v>
      </c>
      <c r="S21" s="61">
        <v>5.843816490462725</v>
      </c>
      <c r="T21" s="61">
        <v>6.9777886417490871</v>
      </c>
      <c r="U21" s="61">
        <v>13.465897467115227</v>
      </c>
      <c r="V21" s="61">
        <v>1.0920800963630668</v>
      </c>
    </row>
    <row r="22" spans="1:24" ht="14.5" x14ac:dyDescent="0.35">
      <c r="A22" s="54" t="s">
        <v>41</v>
      </c>
      <c r="B22" s="61">
        <v>0.19413852762441153</v>
      </c>
      <c r="C22" s="61">
        <v>0.37683687474608413</v>
      </c>
      <c r="D22" s="61">
        <v>0.43181980391111868</v>
      </c>
      <c r="E22" s="61">
        <v>0.52624494614772177</v>
      </c>
      <c r="F22" s="61">
        <v>0.13623420346871037</v>
      </c>
      <c r="G22" s="61">
        <v>0.15407121406235985</v>
      </c>
      <c r="H22" s="61">
        <v>0.19605964864230047</v>
      </c>
      <c r="I22" s="61">
        <v>0.30039045757382654</v>
      </c>
      <c r="J22" s="61">
        <v>0.43780621541801695</v>
      </c>
      <c r="K22" s="61">
        <v>0.69200932914573421</v>
      </c>
      <c r="L22" s="61">
        <v>1.0660924120561024</v>
      </c>
      <c r="M22" s="61">
        <v>1.7278125226058503</v>
      </c>
      <c r="N22" s="61">
        <v>2.407236120891763</v>
      </c>
      <c r="O22" s="61">
        <v>3.6326249654757694</v>
      </c>
      <c r="P22" s="61">
        <v>5.616644226369786</v>
      </c>
      <c r="Q22" s="61">
        <v>8.9801962247939606</v>
      </c>
      <c r="R22" s="61">
        <v>12.27971531072628</v>
      </c>
      <c r="S22" s="61">
        <v>15.378634075755906</v>
      </c>
      <c r="T22" s="61">
        <v>16.690528072253464</v>
      </c>
      <c r="U22" s="61">
        <v>24.080060255441452</v>
      </c>
      <c r="V22" s="61">
        <v>2.428161026353894</v>
      </c>
    </row>
    <row r="23" spans="1:24" ht="14.5" x14ac:dyDescent="0.35">
      <c r="A23" s="54" t="s">
        <v>42</v>
      </c>
      <c r="B23" s="61">
        <v>10.842301740395428</v>
      </c>
      <c r="C23" s="61">
        <v>4.9275001019995912</v>
      </c>
      <c r="D23" s="61">
        <v>6.666794898877674</v>
      </c>
      <c r="E23" s="61">
        <v>7.7976537725977666</v>
      </c>
      <c r="F23" s="61">
        <v>9.4050700693818214</v>
      </c>
      <c r="G23" s="61">
        <v>12.673684069707789</v>
      </c>
      <c r="H23" s="61">
        <v>15.35165727422981</v>
      </c>
      <c r="I23" s="61">
        <v>16.596741756726047</v>
      </c>
      <c r="J23" s="61">
        <v>17.402045744233629</v>
      </c>
      <c r="K23" s="61">
        <v>20.701446779303566</v>
      </c>
      <c r="L23" s="61">
        <v>23.801657905157604</v>
      </c>
      <c r="M23" s="61">
        <v>27.393290286145728</v>
      </c>
      <c r="N23" s="61">
        <v>27.721330984261112</v>
      </c>
      <c r="O23" s="61">
        <v>31.935295204117256</v>
      </c>
      <c r="P23" s="61">
        <v>36.467073017688399</v>
      </c>
      <c r="Q23" s="61">
        <v>43.123403750368198</v>
      </c>
      <c r="R23" s="61">
        <v>48.141096071623586</v>
      </c>
      <c r="S23" s="61">
        <v>57.3466954853508</v>
      </c>
      <c r="T23" s="61">
        <v>75.234022444137139</v>
      </c>
      <c r="U23" s="61">
        <v>162.57059629557364</v>
      </c>
      <c r="V23" s="61">
        <v>22.29639351390718</v>
      </c>
    </row>
    <row r="24" spans="1:24" ht="14.5" x14ac:dyDescent="0.35">
      <c r="A24" s="54" t="s">
        <v>43</v>
      </c>
      <c r="B24" s="61">
        <v>4.3913836904623755</v>
      </c>
      <c r="C24" s="61">
        <v>3.4347067470923967</v>
      </c>
      <c r="D24" s="61">
        <v>3.8631001560551592</v>
      </c>
      <c r="E24" s="61">
        <v>9.6372524465590157</v>
      </c>
      <c r="F24" s="61">
        <v>15.563198494830754</v>
      </c>
      <c r="G24" s="61">
        <v>22.879590743324858</v>
      </c>
      <c r="H24" s="61">
        <v>24.941534296246427</v>
      </c>
      <c r="I24" s="61">
        <v>21.944003838114025</v>
      </c>
      <c r="J24" s="61">
        <v>18.090574197033842</v>
      </c>
      <c r="K24" s="61">
        <v>17.429169017610931</v>
      </c>
      <c r="L24" s="61">
        <v>17.72459245739514</v>
      </c>
      <c r="M24" s="61">
        <v>17.707971781626942</v>
      </c>
      <c r="N24" s="61">
        <v>17.403166203842261</v>
      </c>
      <c r="O24" s="61">
        <v>18.860854011034931</v>
      </c>
      <c r="P24" s="61">
        <v>19.876304542405638</v>
      </c>
      <c r="Q24" s="61">
        <v>21.779530736554907</v>
      </c>
      <c r="R24" s="61">
        <v>21.153608361311452</v>
      </c>
      <c r="S24" s="61">
        <v>19.024943764227253</v>
      </c>
      <c r="T24" s="61">
        <v>17.840631765598857</v>
      </c>
      <c r="U24" s="61">
        <v>27.161277103831456</v>
      </c>
      <c r="V24" s="61">
        <v>16.558056940436852</v>
      </c>
    </row>
    <row r="25" spans="1:24" ht="14.5" x14ac:dyDescent="0.35">
      <c r="A25" s="54" t="s">
        <v>44</v>
      </c>
      <c r="B25" s="62">
        <v>1.2134503420112324</v>
      </c>
      <c r="C25" s="62">
        <v>3.4929263616265307</v>
      </c>
      <c r="D25" s="62">
        <v>3.0192481298029552</v>
      </c>
      <c r="E25" s="62">
        <v>2.0056602124402323</v>
      </c>
      <c r="F25" s="62">
        <v>1.7971386620674281</v>
      </c>
      <c r="G25" s="62">
        <v>2.1142165757266178</v>
      </c>
      <c r="H25" s="62">
        <v>2.4445432055927543</v>
      </c>
      <c r="I25" s="62">
        <v>2.7134584079541386</v>
      </c>
      <c r="J25" s="62">
        <v>3.0584869389241884</v>
      </c>
      <c r="K25" s="62">
        <v>3.4260481223138091</v>
      </c>
      <c r="L25" s="62">
        <v>3.8329924190122644</v>
      </c>
      <c r="M25" s="62">
        <v>4.6361180354344391</v>
      </c>
      <c r="N25" s="62">
        <v>4.7434715482771956</v>
      </c>
      <c r="O25" s="62">
        <v>6.1043703579814412</v>
      </c>
      <c r="P25" s="62">
        <v>7.9201090605051396</v>
      </c>
      <c r="Q25" s="62">
        <v>11.193468463319036</v>
      </c>
      <c r="R25" s="62">
        <v>14.194371690791209</v>
      </c>
      <c r="S25" s="62">
        <v>19.234000565557427</v>
      </c>
      <c r="T25" s="62">
        <v>27.338507503488003</v>
      </c>
      <c r="U25" s="62">
        <v>59.812271226308667</v>
      </c>
      <c r="V25" s="62">
        <v>4.9285461030684106</v>
      </c>
    </row>
    <row r="26" spans="1:24" ht="14.5" x14ac:dyDescent="0.35">
      <c r="A26" s="54" t="s">
        <v>45</v>
      </c>
      <c r="B26" s="61">
        <v>9.7619352200565331E-3</v>
      </c>
      <c r="C26" s="61">
        <v>2.1197209533882062E-2</v>
      </c>
      <c r="D26" s="61">
        <v>1.3990269475805945E-2</v>
      </c>
      <c r="E26" s="61">
        <v>8.5086956941797017E-3</v>
      </c>
      <c r="F26" s="61">
        <v>8.5048895947617015E-3</v>
      </c>
      <c r="G26" s="61">
        <v>2.7710102614926652E-2</v>
      </c>
      <c r="H26" s="61">
        <v>4.4845830122193481E-2</v>
      </c>
      <c r="I26" s="61">
        <v>8.1306603639080086E-2</v>
      </c>
      <c r="J26" s="61">
        <v>0.13232303416609267</v>
      </c>
      <c r="K26" s="61">
        <v>0.25144082946234109</v>
      </c>
      <c r="L26" s="61">
        <v>0.48262937034662035</v>
      </c>
      <c r="M26" s="61">
        <v>0.93920944292045228</v>
      </c>
      <c r="N26" s="61">
        <v>2.2254719499160633</v>
      </c>
      <c r="O26" s="61">
        <v>4.4844384246231499</v>
      </c>
      <c r="P26" s="61">
        <v>5.7150133510256245</v>
      </c>
      <c r="Q26" s="61">
        <v>5.8603495867994821</v>
      </c>
      <c r="R26" s="61">
        <v>3.922972908432806</v>
      </c>
      <c r="S26" s="61">
        <v>1.7519042874311712</v>
      </c>
      <c r="T26" s="61">
        <v>0.58172359758523906</v>
      </c>
      <c r="U26" s="61">
        <v>2.9100495230539063</v>
      </c>
      <c r="V26" s="61">
        <v>1.3547557844814659</v>
      </c>
    </row>
    <row r="27" spans="1:24" ht="14.5" x14ac:dyDescent="0.35">
      <c r="A27" s="54" t="s">
        <v>46</v>
      </c>
      <c r="B27" s="61">
        <v>4.9806742898209544</v>
      </c>
      <c r="C27" s="61">
        <v>26.990719317959009</v>
      </c>
      <c r="D27" s="61">
        <v>22.283902465242218</v>
      </c>
      <c r="E27" s="61">
        <v>18.87903315479543</v>
      </c>
      <c r="F27" s="61">
        <v>21.92833045633493</v>
      </c>
      <c r="G27" s="61">
        <v>24.102076816435215</v>
      </c>
      <c r="H27" s="61">
        <v>25.019098586980768</v>
      </c>
      <c r="I27" s="61">
        <v>25.392067344255398</v>
      </c>
      <c r="J27" s="61">
        <v>25.521767094889331</v>
      </c>
      <c r="K27" s="61">
        <v>26.869974794861271</v>
      </c>
      <c r="L27" s="61">
        <v>27.109364156550139</v>
      </c>
      <c r="M27" s="61">
        <v>27.218317402416446</v>
      </c>
      <c r="N27" s="61">
        <v>25.435867790175124</v>
      </c>
      <c r="O27" s="61">
        <v>24.765379031689974</v>
      </c>
      <c r="P27" s="61">
        <v>23.243869519067342</v>
      </c>
      <c r="Q27" s="61">
        <v>23.381647125425999</v>
      </c>
      <c r="R27" s="61">
        <v>21.259552376613655</v>
      </c>
      <c r="S27" s="61">
        <v>17.08204755030776</v>
      </c>
      <c r="T27" s="61">
        <v>13.233806454310191</v>
      </c>
      <c r="U27" s="61">
        <v>14.298360951264719</v>
      </c>
      <c r="V27" s="61">
        <v>23.424675452606039</v>
      </c>
    </row>
    <row r="28" spans="1:24" ht="14.5" x14ac:dyDescent="0.35">
      <c r="A28" s="54" t="s">
        <v>47</v>
      </c>
      <c r="B28" s="61">
        <v>1.8984603103262493E-3</v>
      </c>
      <c r="C28" s="61">
        <v>4.1041885298823194E-3</v>
      </c>
      <c r="D28" s="61">
        <v>3.2034161123894733E-2</v>
      </c>
      <c r="E28" s="61">
        <v>0.28656204380746458</v>
      </c>
      <c r="F28" s="61">
        <v>1.0041710719627386</v>
      </c>
      <c r="G28" s="61">
        <v>1.8164150156220449</v>
      </c>
      <c r="H28" s="61">
        <v>2.456195207039638</v>
      </c>
      <c r="I28" s="61">
        <v>3.0726444366892034</v>
      </c>
      <c r="J28" s="61">
        <v>3.8681359819812213</v>
      </c>
      <c r="K28" s="61">
        <v>4.7730378620122043</v>
      </c>
      <c r="L28" s="61">
        <v>5.9158049876330807</v>
      </c>
      <c r="M28" s="61">
        <v>7.1303628361239388</v>
      </c>
      <c r="N28" s="61">
        <v>7.4150659343879664</v>
      </c>
      <c r="O28" s="61">
        <v>8.0951966452693469</v>
      </c>
      <c r="P28" s="61">
        <v>8.5062216783555407</v>
      </c>
      <c r="Q28" s="61">
        <v>9.4969548852449535</v>
      </c>
      <c r="R28" s="61">
        <v>9.9854160663560574</v>
      </c>
      <c r="S28" s="61">
        <v>9.2425994090949573</v>
      </c>
      <c r="T28" s="61">
        <v>7.6476535375180061</v>
      </c>
      <c r="U28" s="61">
        <v>8.4454886864970717</v>
      </c>
      <c r="V28" s="61">
        <v>4.4789369352184742</v>
      </c>
    </row>
    <row r="29" spans="1:24" ht="14.5" x14ac:dyDescent="0.35">
      <c r="A29" s="54" t="s">
        <v>48</v>
      </c>
      <c r="B29" s="61">
        <v>1.567173270278804E-4</v>
      </c>
      <c r="C29" s="61">
        <v>2.6956533177200414E-3</v>
      </c>
      <c r="D29" s="61">
        <v>6.3332347071046569E-2</v>
      </c>
      <c r="E29" s="61">
        <v>0.40448446288101725</v>
      </c>
      <c r="F29" s="61">
        <v>0.98333488977585515</v>
      </c>
      <c r="G29" s="61">
        <v>1.8067036828836922</v>
      </c>
      <c r="H29" s="61">
        <v>2.5064072903555665</v>
      </c>
      <c r="I29" s="61">
        <v>3.1921923259460154</v>
      </c>
      <c r="J29" s="61">
        <v>3.926797822425296</v>
      </c>
      <c r="K29" s="61">
        <v>4.8325878970879632</v>
      </c>
      <c r="L29" s="61">
        <v>5.6844022366153446</v>
      </c>
      <c r="M29" s="61">
        <v>6.4456666648684831</v>
      </c>
      <c r="N29" s="61">
        <v>6.2676880806918707</v>
      </c>
      <c r="O29" s="61">
        <v>6.0100917635502213</v>
      </c>
      <c r="P29" s="61">
        <v>5.8865825397617684</v>
      </c>
      <c r="Q29" s="61">
        <v>6.3233121338208438</v>
      </c>
      <c r="R29" s="61">
        <v>6.2187800272541836</v>
      </c>
      <c r="S29" s="61">
        <v>5.4389905572490438</v>
      </c>
      <c r="T29" s="61">
        <v>4.0219547927355466</v>
      </c>
      <c r="U29" s="61">
        <v>4.1170167606441002</v>
      </c>
      <c r="V29" s="61">
        <v>3.690612208466447</v>
      </c>
    </row>
    <row r="30" spans="1:24" s="48" customFormat="1" ht="14.5" x14ac:dyDescent="0.35">
      <c r="A30" s="9" t="s">
        <v>49</v>
      </c>
      <c r="B30" s="63">
        <f>SUM(B4:B29)</f>
        <v>209.60729734951903</v>
      </c>
      <c r="C30" s="63">
        <f t="shared" ref="C30:U30" si="0">SUM(C4:C29)</f>
        <v>164.89975220486738</v>
      </c>
      <c r="D30" s="63">
        <f t="shared" si="0"/>
        <v>157.63839873827229</v>
      </c>
      <c r="E30" s="63">
        <f t="shared" si="0"/>
        <v>149.95699375305853</v>
      </c>
      <c r="F30" s="63">
        <f t="shared" si="0"/>
        <v>162.29027196641073</v>
      </c>
      <c r="G30" s="63">
        <f t="shared" si="0"/>
        <v>199.72954329832226</v>
      </c>
      <c r="H30" s="63">
        <f t="shared" si="0"/>
        <v>213.79735818719354</v>
      </c>
      <c r="I30" s="63">
        <f t="shared" si="0"/>
        <v>220.82758405498799</v>
      </c>
      <c r="J30" s="63">
        <f t="shared" si="0"/>
        <v>226.56595842004469</v>
      </c>
      <c r="K30" s="63">
        <f t="shared" si="0"/>
        <v>249.01529609754041</v>
      </c>
      <c r="L30" s="63">
        <f t="shared" si="0"/>
        <v>262.05923123699773</v>
      </c>
      <c r="M30" s="63">
        <f t="shared" si="0"/>
        <v>279.28348533178632</v>
      </c>
      <c r="N30" s="63">
        <f t="shared" si="0"/>
        <v>276.95690230715121</v>
      </c>
      <c r="O30" s="63">
        <f t="shared" si="0"/>
        <v>316.86506847553238</v>
      </c>
      <c r="P30" s="63">
        <f t="shared" si="0"/>
        <v>354.03561354316849</v>
      </c>
      <c r="Q30" s="63">
        <f t="shared" si="0"/>
        <v>416.27587264182995</v>
      </c>
      <c r="R30" s="63">
        <f t="shared" si="0"/>
        <v>454.4586023928386</v>
      </c>
      <c r="S30" s="63">
        <f t="shared" si="0"/>
        <v>500.96349979078877</v>
      </c>
      <c r="T30" s="63">
        <f t="shared" si="0"/>
        <v>605.9248669718412</v>
      </c>
      <c r="U30" s="63">
        <f t="shared" si="0"/>
        <v>1197.152852321422</v>
      </c>
      <c r="V30" s="63">
        <f>SUM(V4:V29)</f>
        <v>258.60298846068514</v>
      </c>
      <c r="W30" s="71"/>
    </row>
    <row r="31" spans="1:24" x14ac:dyDescent="0.3">
      <c r="A31" s="4"/>
      <c r="B31" s="59">
        <f>B30/'2010'!B30-1</f>
        <v>0.37674182647927723</v>
      </c>
      <c r="C31" s="59">
        <f>C30/'2010'!C30-1</f>
        <v>0.48444658349600545</v>
      </c>
      <c r="D31" s="59">
        <f>D30/'2010'!D30-1</f>
        <v>0.51803457699746436</v>
      </c>
      <c r="E31" s="59">
        <f>E30/'2010'!E30-1</f>
        <v>0.37196722538087457</v>
      </c>
      <c r="F31" s="59">
        <f>F30/'2010'!F30-1</f>
        <v>0.45645817773259201</v>
      </c>
      <c r="G31" s="59">
        <f>G30/'2010'!G30-1</f>
        <v>0.40826115272513142</v>
      </c>
      <c r="H31" s="59">
        <f>H30/'2010'!H30-1</f>
        <v>0.31851043559909442</v>
      </c>
      <c r="I31" s="59">
        <f>I30/'2010'!I30-1</f>
        <v>0.3036075220023704</v>
      </c>
      <c r="J31" s="59">
        <f>J30/'2010'!J30-1</f>
        <v>0.24121727478933197</v>
      </c>
      <c r="K31" s="59">
        <f>K30/'2010'!K30-1</f>
        <v>0.22163037358081494</v>
      </c>
      <c r="L31" s="59">
        <f>L30/'2010'!L30-1</f>
        <v>0.12118374795935249</v>
      </c>
      <c r="M31" s="59">
        <f>M30/'2010'!M30-1</f>
        <v>6.932718876677324E-2</v>
      </c>
      <c r="N31" s="59">
        <f>N30/'2010'!N30-1</f>
        <v>-7.195094185036921E-2</v>
      </c>
      <c r="O31" s="59">
        <f>O30/'2010'!O30-1</f>
        <v>-7.3212894127114625E-2</v>
      </c>
      <c r="P31" s="59">
        <f>P30/'2010'!P30-1</f>
        <v>-5.1236460185146049E-2</v>
      </c>
      <c r="Q31" s="59">
        <f>Q30/'2010'!Q30-1</f>
        <v>3.5168399493587632E-2</v>
      </c>
      <c r="R31" s="59">
        <f>R30/'2010'!R30-1</f>
        <v>5.3611191877321884E-2</v>
      </c>
      <c r="S31" s="59">
        <f>S30/'2010'!S30-1</f>
        <v>9.0414680195024522E-2</v>
      </c>
      <c r="T31" s="59">
        <f>T30/'2010'!T30-1</f>
        <v>-6.844992156923313E-2</v>
      </c>
      <c r="U31" s="59">
        <f>U30/'2010'!U30-1</f>
        <v>0.43083496664491516</v>
      </c>
      <c r="V31" s="59">
        <f>V30/'2010'!V30-1</f>
        <v>0.20740046136335355</v>
      </c>
      <c r="W31" s="34"/>
      <c r="X31" s="34"/>
    </row>
    <row r="32" spans="1:24" x14ac:dyDescent="0.3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</row>
    <row r="33" spans="1:23" x14ac:dyDescent="0.3">
      <c r="A33" s="10" t="s">
        <v>50</v>
      </c>
      <c r="B33" s="60" t="s">
        <v>2</v>
      </c>
      <c r="C33" s="60" t="s">
        <v>3</v>
      </c>
      <c r="D33" s="60" t="s">
        <v>4</v>
      </c>
      <c r="E33" s="60" t="s">
        <v>5</v>
      </c>
      <c r="F33" s="60" t="s">
        <v>6</v>
      </c>
      <c r="G33" s="60" t="s">
        <v>7</v>
      </c>
      <c r="H33" s="60" t="s">
        <v>8</v>
      </c>
      <c r="I33" s="60" t="s">
        <v>9</v>
      </c>
      <c r="J33" s="60" t="s">
        <v>10</v>
      </c>
      <c r="K33" s="60" t="s">
        <v>11</v>
      </c>
      <c r="L33" s="60" t="s">
        <v>12</v>
      </c>
      <c r="M33" s="60" t="s">
        <v>13</v>
      </c>
      <c r="N33" s="60" t="s">
        <v>14</v>
      </c>
      <c r="O33" s="60" t="s">
        <v>15</v>
      </c>
      <c r="P33" s="60" t="s">
        <v>16</v>
      </c>
      <c r="Q33" s="60" t="s">
        <v>17</v>
      </c>
      <c r="R33" s="60" t="s">
        <v>18</v>
      </c>
      <c r="S33" s="60" t="s">
        <v>19</v>
      </c>
      <c r="T33" s="60" t="s">
        <v>20</v>
      </c>
      <c r="U33" s="60" t="s">
        <v>21</v>
      </c>
      <c r="V33" s="60" t="s">
        <v>22</v>
      </c>
      <c r="W33" s="23"/>
    </row>
    <row r="34" spans="1:23" ht="14.5" x14ac:dyDescent="0.35">
      <c r="A34" s="54" t="s">
        <v>29</v>
      </c>
      <c r="B34" s="61">
        <v>1.8325977610769248</v>
      </c>
      <c r="C34" s="61">
        <v>1.0622072278208958</v>
      </c>
      <c r="D34" s="61">
        <v>1.1978796093855237</v>
      </c>
      <c r="E34" s="61">
        <v>1.5690401190824943</v>
      </c>
      <c r="F34" s="61">
        <v>2.049663789369911</v>
      </c>
      <c r="G34" s="61">
        <v>2.6356820648419657</v>
      </c>
      <c r="H34" s="61">
        <v>2.7949710204729303</v>
      </c>
      <c r="I34" s="61">
        <v>2.7006899710603882</v>
      </c>
      <c r="J34" s="61">
        <v>2.7089178818923725</v>
      </c>
      <c r="K34" s="61">
        <v>3.1712378116461921</v>
      </c>
      <c r="L34" s="61">
        <v>3.4338868831481122</v>
      </c>
      <c r="M34" s="61">
        <v>3.583234598092595</v>
      </c>
      <c r="N34" s="61">
        <v>3.3035732218610381</v>
      </c>
      <c r="O34" s="61">
        <v>3.077561685579667</v>
      </c>
      <c r="P34" s="61">
        <v>3.1027066954357831</v>
      </c>
      <c r="Q34" s="61">
        <v>3.7206023633668579</v>
      </c>
      <c r="R34" s="61">
        <v>4.0257645886723221</v>
      </c>
      <c r="S34" s="61">
        <v>3.9291356765833898</v>
      </c>
      <c r="T34" s="61">
        <v>4.2743576783944341</v>
      </c>
      <c r="U34" s="61">
        <v>8.8134424509739553</v>
      </c>
      <c r="V34" s="61">
        <v>2.7620545812259785</v>
      </c>
    </row>
    <row r="35" spans="1:23" ht="14.5" x14ac:dyDescent="0.35">
      <c r="A35" s="54" t="s">
        <v>30</v>
      </c>
      <c r="B35" s="61">
        <v>39.434916180954474</v>
      </c>
      <c r="C35" s="61">
        <v>23.432658985508358</v>
      </c>
      <c r="D35" s="61">
        <v>20.929059576899984</v>
      </c>
      <c r="E35" s="61">
        <v>32.830510165084924</v>
      </c>
      <c r="F35" s="61">
        <v>38.387594466281747</v>
      </c>
      <c r="G35" s="61">
        <v>53.677076515631697</v>
      </c>
      <c r="H35" s="61">
        <v>64.723014011220016</v>
      </c>
      <c r="I35" s="61">
        <v>66.149709486592116</v>
      </c>
      <c r="J35" s="61">
        <v>64.789544288013261</v>
      </c>
      <c r="K35" s="61">
        <v>70.771388765221488</v>
      </c>
      <c r="L35" s="61">
        <v>75.770161204016745</v>
      </c>
      <c r="M35" s="61">
        <v>82.312780316244044</v>
      </c>
      <c r="N35" s="61">
        <v>83.400734582243317</v>
      </c>
      <c r="O35" s="61">
        <v>89.994237583258794</v>
      </c>
      <c r="P35" s="61">
        <v>101.74156766913427</v>
      </c>
      <c r="Q35" s="61">
        <v>119.66104484132022</v>
      </c>
      <c r="R35" s="61">
        <v>116.8044215875842</v>
      </c>
      <c r="S35" s="61">
        <v>91.915147239727162</v>
      </c>
      <c r="T35" s="61">
        <v>68.451682518642613</v>
      </c>
      <c r="U35" s="61">
        <v>76.451489713248066</v>
      </c>
      <c r="V35" s="61">
        <v>67.408043877593059</v>
      </c>
    </row>
    <row r="36" spans="1:23" ht="14.5" x14ac:dyDescent="0.35">
      <c r="A36" s="54" t="s">
        <v>31</v>
      </c>
      <c r="B36" s="61">
        <v>1.9117372394081796E-2</v>
      </c>
      <c r="C36" s="61">
        <v>8.1544921702370152E-5</v>
      </c>
      <c r="D36" s="61">
        <v>7.9066982603247899E-4</v>
      </c>
      <c r="E36" s="61">
        <v>1.177196037471934E-2</v>
      </c>
      <c r="F36" s="61">
        <v>9.7011809665490223E-2</v>
      </c>
      <c r="G36" s="61">
        <v>0.44957490143287038</v>
      </c>
      <c r="H36" s="61">
        <v>0.85446880016711213</v>
      </c>
      <c r="I36" s="61">
        <v>0.55291799694101873</v>
      </c>
      <c r="J36" s="61">
        <v>0.15894852352745253</v>
      </c>
      <c r="K36" s="61">
        <v>5.4105879735938493E-2</v>
      </c>
      <c r="L36" s="61">
        <v>2.9411093669956347E-2</v>
      </c>
      <c r="M36" s="61">
        <v>2.2453419710405279E-2</v>
      </c>
      <c r="N36" s="61">
        <v>1.8446275870123277E-2</v>
      </c>
      <c r="O36" s="61">
        <v>1.4253997446383889E-2</v>
      </c>
      <c r="P36" s="61">
        <v>9.5451617554283795E-3</v>
      </c>
      <c r="Q36" s="61">
        <v>9.6833798163021064E-3</v>
      </c>
      <c r="R36" s="61">
        <v>5.9811686284529158E-3</v>
      </c>
      <c r="S36" s="61">
        <v>4.4686556011038856E-3</v>
      </c>
      <c r="T36" s="61">
        <v>1.7119207170766938E-3</v>
      </c>
      <c r="U36" s="61">
        <v>1.2058587638778466E-3</v>
      </c>
      <c r="V36" s="61">
        <v>0.13627335731340146</v>
      </c>
    </row>
    <row r="37" spans="1:23" ht="14.5" x14ac:dyDescent="0.35">
      <c r="A37" s="54" t="s">
        <v>32</v>
      </c>
      <c r="B37" s="61">
        <v>4.2285490319646096E-3</v>
      </c>
      <c r="C37" s="61">
        <v>3.2113781232631267E-3</v>
      </c>
      <c r="D37" s="61">
        <v>3.6759722189040802E-3</v>
      </c>
      <c r="E37" s="61">
        <v>1.0014203752385376E-2</v>
      </c>
      <c r="F37" s="61">
        <v>1.3627497579369964E-2</v>
      </c>
      <c r="G37" s="61">
        <v>1.6529612374611959E-2</v>
      </c>
      <c r="H37" s="61">
        <v>1.6222697866340358E-2</v>
      </c>
      <c r="I37" s="61">
        <v>1.5041315942960447E-2</v>
      </c>
      <c r="J37" s="61">
        <v>1.5499431878095139E-2</v>
      </c>
      <c r="K37" s="61">
        <v>1.6575828675096171E-2</v>
      </c>
      <c r="L37" s="61">
        <v>2.0733973339999143E-2</v>
      </c>
      <c r="M37" s="61">
        <v>2.4295365113324065E-2</v>
      </c>
      <c r="N37" s="61">
        <v>2.7132388661417105E-2</v>
      </c>
      <c r="O37" s="61">
        <v>3.2330209812222219E-2</v>
      </c>
      <c r="P37" s="61">
        <v>4.1232687671535311E-2</v>
      </c>
      <c r="Q37" s="61">
        <v>9.1547100161532849E-2</v>
      </c>
      <c r="R37" s="61">
        <v>0.15704336230703764</v>
      </c>
      <c r="S37" s="61">
        <v>0.22182299234278763</v>
      </c>
      <c r="T37" s="61">
        <v>0.43395471153215481</v>
      </c>
      <c r="U37" s="61">
        <v>1.349353948840103</v>
      </c>
      <c r="V37" s="61">
        <v>3.6346644496598718E-2</v>
      </c>
    </row>
    <row r="38" spans="1:23" ht="14.5" x14ac:dyDescent="0.35">
      <c r="A38" s="54" t="s">
        <v>33</v>
      </c>
      <c r="B38" s="61">
        <v>0.72309450250104723</v>
      </c>
      <c r="C38" s="61">
        <v>0.22323690430805213</v>
      </c>
      <c r="D38" s="61">
        <v>0.85045163826192405</v>
      </c>
      <c r="E38" s="61">
        <v>1.4110840926096697</v>
      </c>
      <c r="F38" s="61">
        <v>2.131878814937648</v>
      </c>
      <c r="G38" s="61">
        <v>4.4815250426942619</v>
      </c>
      <c r="H38" s="61">
        <v>4.8590386793302445</v>
      </c>
      <c r="I38" s="61">
        <v>4.0747788007394687</v>
      </c>
      <c r="J38" s="61">
        <v>3.6328421409326417</v>
      </c>
      <c r="K38" s="61">
        <v>4.3171254954327152</v>
      </c>
      <c r="L38" s="61">
        <v>4.5083150085118362</v>
      </c>
      <c r="M38" s="61">
        <v>4.2418410153344208</v>
      </c>
      <c r="N38" s="61">
        <v>3.7506776876741856</v>
      </c>
      <c r="O38" s="61">
        <v>3.1836066915615127</v>
      </c>
      <c r="P38" s="61">
        <v>3.1982970880263126</v>
      </c>
      <c r="Q38" s="61">
        <v>4.2252947252908672</v>
      </c>
      <c r="R38" s="61">
        <v>5.2558169266951333</v>
      </c>
      <c r="S38" s="61">
        <v>6.0907257730158495</v>
      </c>
      <c r="T38" s="61">
        <v>8.0716121540527048</v>
      </c>
      <c r="U38" s="61">
        <v>19.377256802569796</v>
      </c>
      <c r="V38" s="61">
        <v>3.40162110697602</v>
      </c>
    </row>
    <row r="39" spans="1:23" ht="14.5" x14ac:dyDescent="0.35">
      <c r="A39" s="54" t="s">
        <v>34</v>
      </c>
      <c r="B39" s="61">
        <v>5.7596119365783044E-2</v>
      </c>
      <c r="C39" s="61">
        <v>0.19927902408699677</v>
      </c>
      <c r="D39" s="61">
        <v>9.6978531056938433E-2</v>
      </c>
      <c r="E39" s="61">
        <v>1.8589238720309566E-2</v>
      </c>
      <c r="F39" s="61">
        <v>3.572697197825834E-3</v>
      </c>
      <c r="G39" s="61">
        <v>3.3026797596125866E-3</v>
      </c>
      <c r="H39" s="61">
        <v>3.025749495253487E-3</v>
      </c>
      <c r="I39" s="61">
        <v>2.9093773585289009E-3</v>
      </c>
      <c r="J39" s="61">
        <v>3.1784090394452597E-3</v>
      </c>
      <c r="K39" s="61">
        <v>2.0983589981383114E-3</v>
      </c>
      <c r="L39" s="61">
        <v>3.1093904282936892E-3</v>
      </c>
      <c r="M39" s="61">
        <v>3.3603934064182842E-3</v>
      </c>
      <c r="N39" s="61">
        <v>3.4381977156516053E-3</v>
      </c>
      <c r="O39" s="61">
        <v>3.7779340222627807E-3</v>
      </c>
      <c r="P39" s="61">
        <v>5.0645319196610684E-3</v>
      </c>
      <c r="Q39" s="61">
        <v>1.1282485085084532E-2</v>
      </c>
      <c r="R39" s="61">
        <v>1.6060428094126018E-2</v>
      </c>
      <c r="S39" s="61">
        <v>2.4415077892970056E-2</v>
      </c>
      <c r="T39" s="61">
        <v>2.5486836245734414E-2</v>
      </c>
      <c r="U39" s="61">
        <v>4.0490641732645494E-2</v>
      </c>
      <c r="V39" s="61">
        <v>2.3249063324819599E-2</v>
      </c>
    </row>
    <row r="40" spans="1:23" ht="14.5" x14ac:dyDescent="0.35">
      <c r="A40" s="54" t="s">
        <v>35</v>
      </c>
      <c r="B40" s="61">
        <v>1.4464954474716371E-2</v>
      </c>
      <c r="C40" s="61">
        <v>6.0856876645086246E-2</v>
      </c>
      <c r="D40" s="61">
        <v>3.2975513567382181E-2</v>
      </c>
      <c r="E40" s="61">
        <v>1.9418922208502432E-2</v>
      </c>
      <c r="F40" s="61">
        <v>2.2307235199793284E-2</v>
      </c>
      <c r="G40" s="61">
        <v>4.0501790042147823E-2</v>
      </c>
      <c r="H40" s="61">
        <v>3.5971993921117905E-2</v>
      </c>
      <c r="I40" s="61">
        <v>2.8399146342166125E-2</v>
      </c>
      <c r="J40" s="61">
        <v>2.9131261543005878E-2</v>
      </c>
      <c r="K40" s="61">
        <v>3.1808973603201382E-2</v>
      </c>
      <c r="L40" s="61">
        <v>3.0947175215871474E-2</v>
      </c>
      <c r="M40" s="61">
        <v>3.2023534267382678E-2</v>
      </c>
      <c r="N40" s="61">
        <v>3.1925674258639326E-2</v>
      </c>
      <c r="O40" s="61">
        <v>3.6858252416625985E-2</v>
      </c>
      <c r="P40" s="61">
        <v>4.2926156227304599E-2</v>
      </c>
      <c r="Q40" s="61">
        <v>5.3937466762020034E-2</v>
      </c>
      <c r="R40" s="61">
        <v>5.8444469462990152E-2</v>
      </c>
      <c r="S40" s="61">
        <v>5.1184900907481394E-2</v>
      </c>
      <c r="T40" s="61">
        <v>4.6780860719555575E-2</v>
      </c>
      <c r="U40" s="61">
        <v>4.5642009768675586E-2</v>
      </c>
      <c r="V40" s="61">
        <v>3.5054321979840354E-2</v>
      </c>
    </row>
    <row r="41" spans="1:23" ht="14.5" x14ac:dyDescent="0.35">
      <c r="A41" s="54" t="s">
        <v>36</v>
      </c>
      <c r="B41" s="61">
        <v>4.0047834675477848E-3</v>
      </c>
      <c r="C41" s="61">
        <v>2.3621779394536871E-2</v>
      </c>
      <c r="D41" s="61">
        <v>2.4391241960915341E-2</v>
      </c>
      <c r="E41" s="61">
        <v>1.7691765482730385E-2</v>
      </c>
      <c r="F41" s="61">
        <v>1.638777028448719E-2</v>
      </c>
      <c r="G41" s="61">
        <v>1.8431187881905831E-2</v>
      </c>
      <c r="H41" s="61">
        <v>1.9586226905636703E-2</v>
      </c>
      <c r="I41" s="61">
        <v>1.9964568192532964E-2</v>
      </c>
      <c r="J41" s="61">
        <v>1.8770460070902599E-2</v>
      </c>
      <c r="K41" s="61">
        <v>1.9558363530553166E-2</v>
      </c>
      <c r="L41" s="61">
        <v>2.4865978573397868E-2</v>
      </c>
      <c r="M41" s="61">
        <v>3.0902134049011508E-2</v>
      </c>
      <c r="N41" s="61">
        <v>3.766643959811742E-2</v>
      </c>
      <c r="O41" s="61">
        <v>4.6605519622140941E-2</v>
      </c>
      <c r="P41" s="61">
        <v>6.1972180381092166E-2</v>
      </c>
      <c r="Q41" s="61">
        <v>9.3556466547491612E-2</v>
      </c>
      <c r="R41" s="61">
        <v>0.12189070981122538</v>
      </c>
      <c r="S41" s="61">
        <v>0.16960521471038781</v>
      </c>
      <c r="T41" s="61">
        <v>0.21267756570397334</v>
      </c>
      <c r="U41" s="61">
        <v>0.29038031892602317</v>
      </c>
      <c r="V41" s="61">
        <v>3.7608476538079472E-2</v>
      </c>
    </row>
    <row r="42" spans="1:23" ht="14.5" x14ac:dyDescent="0.35">
      <c r="A42" s="54" t="s">
        <v>37</v>
      </c>
      <c r="B42" s="61">
        <v>0</v>
      </c>
      <c r="C42" s="61">
        <v>3.6208539083924903E-5</v>
      </c>
      <c r="D42" s="61">
        <v>9.2462823037064618E-5</v>
      </c>
      <c r="E42" s="61">
        <v>1.3705281655054552E-4</v>
      </c>
      <c r="F42" s="61">
        <v>1.6028002819028935E-5</v>
      </c>
      <c r="G42" s="61">
        <v>7.0454705788117281E-5</v>
      </c>
      <c r="H42" s="61">
        <v>7.7092444848660526E-5</v>
      </c>
      <c r="I42" s="61">
        <v>1.9002773742845096E-4</v>
      </c>
      <c r="J42" s="61">
        <v>8.746635597908145E-5</v>
      </c>
      <c r="K42" s="61">
        <v>6.7593166756069214E-5</v>
      </c>
      <c r="L42" s="61">
        <v>7.3907755535897188E-5</v>
      </c>
      <c r="M42" s="61">
        <v>2.0286799616831829E-4</v>
      </c>
      <c r="N42" s="61">
        <v>2.4312251713077357E-5</v>
      </c>
      <c r="O42" s="61">
        <v>1.8372727185205036E-5</v>
      </c>
      <c r="P42" s="61">
        <v>2.1504542266596338E-5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6.8297313364209947E-5</v>
      </c>
    </row>
    <row r="43" spans="1:23" ht="14.5" x14ac:dyDescent="0.35">
      <c r="A43" s="54" t="s">
        <v>38</v>
      </c>
      <c r="B43" s="61">
        <v>0.51626029755861236</v>
      </c>
      <c r="C43" s="61">
        <v>1.8153144223020179</v>
      </c>
      <c r="D43" s="61">
        <v>1.4529234837869482</v>
      </c>
      <c r="E43" s="61">
        <v>1.1744724725066353</v>
      </c>
      <c r="F43" s="61">
        <v>1.5528069594663574</v>
      </c>
      <c r="G43" s="61">
        <v>1.4607968009268304</v>
      </c>
      <c r="H43" s="61">
        <v>1.1759344995735175</v>
      </c>
      <c r="I43" s="61">
        <v>1.0525120096805975</v>
      </c>
      <c r="J43" s="61">
        <v>1.6702621360503853</v>
      </c>
      <c r="K43" s="61">
        <v>2.9371733946830232</v>
      </c>
      <c r="L43" s="61">
        <v>2.9237470457544479</v>
      </c>
      <c r="M43" s="61">
        <v>2.9726387060819999</v>
      </c>
      <c r="N43" s="61">
        <v>3.4422856619050193</v>
      </c>
      <c r="O43" s="61">
        <v>4.4594235208644184</v>
      </c>
      <c r="P43" s="61">
        <v>4.4487509137659416</v>
      </c>
      <c r="Q43" s="61">
        <v>4.2179714171303386</v>
      </c>
      <c r="R43" s="61">
        <v>3.9786981657313034</v>
      </c>
      <c r="S43" s="61">
        <v>3.5775814818942027</v>
      </c>
      <c r="T43" s="61">
        <v>3.7246934219376251</v>
      </c>
      <c r="U43" s="61">
        <v>5.5658335217622339</v>
      </c>
      <c r="V43" s="61">
        <v>2.470774058571882</v>
      </c>
      <c r="W43" s="23"/>
    </row>
    <row r="44" spans="1:23" ht="14.5" x14ac:dyDescent="0.35">
      <c r="A44" s="54" t="s">
        <v>39</v>
      </c>
      <c r="B44" s="61">
        <v>19.206533610744241</v>
      </c>
      <c r="C44" s="61">
        <v>77.681011806758434</v>
      </c>
      <c r="D44" s="61">
        <v>85.163225004902984</v>
      </c>
      <c r="E44" s="61">
        <v>77.864145068252029</v>
      </c>
      <c r="F44" s="61">
        <v>74.436678521575359</v>
      </c>
      <c r="G44" s="61">
        <v>75.057585541794353</v>
      </c>
      <c r="H44" s="61">
        <v>72.906716164149515</v>
      </c>
      <c r="I44" s="61">
        <v>74.580200248014521</v>
      </c>
      <c r="J44" s="61">
        <v>106.74163731520257</v>
      </c>
      <c r="K44" s="61">
        <v>179.18441927592744</v>
      </c>
      <c r="L44" s="61">
        <v>190.70949543893741</v>
      </c>
      <c r="M44" s="61">
        <v>184.39809586907188</v>
      </c>
      <c r="N44" s="61">
        <v>159.52333382040072</v>
      </c>
      <c r="O44" s="61">
        <v>145.76517396512435</v>
      </c>
      <c r="P44" s="61">
        <v>137.52924751039012</v>
      </c>
      <c r="Q44" s="61">
        <v>137.41482132638254</v>
      </c>
      <c r="R44" s="61">
        <v>123.38742958249819</v>
      </c>
      <c r="S44" s="61">
        <v>105.54621801555605</v>
      </c>
      <c r="T44" s="61">
        <v>87.290433610751279</v>
      </c>
      <c r="U44" s="61">
        <v>99.962706906381925</v>
      </c>
      <c r="V44" s="61">
        <v>115.96564942402621</v>
      </c>
    </row>
    <row r="45" spans="1:23" ht="14.5" x14ac:dyDescent="0.35">
      <c r="A45" s="54" t="s">
        <v>40</v>
      </c>
      <c r="B45" s="61">
        <v>0</v>
      </c>
      <c r="C45" s="61">
        <v>0</v>
      </c>
      <c r="D45" s="61">
        <v>4.3341948298624038E-5</v>
      </c>
      <c r="E45" s="61">
        <v>1.5703968563083342E-4</v>
      </c>
      <c r="F45" s="61">
        <v>0.15713604509768456</v>
      </c>
      <c r="G45" s="61">
        <v>0.22551658196952754</v>
      </c>
      <c r="H45" s="61">
        <v>0.32350612721156896</v>
      </c>
      <c r="I45" s="61">
        <v>0.46992325883521219</v>
      </c>
      <c r="J45" s="61">
        <v>0.8185811613529802</v>
      </c>
      <c r="K45" s="61">
        <v>1.2619445269601137</v>
      </c>
      <c r="L45" s="61">
        <v>1.8327249983751097</v>
      </c>
      <c r="M45" s="61">
        <v>2.7336355617974313</v>
      </c>
      <c r="N45" s="61">
        <v>4.5402072756009346</v>
      </c>
      <c r="O45" s="61">
        <v>8.1056868766908021</v>
      </c>
      <c r="P45" s="61">
        <v>12.427831608892699</v>
      </c>
      <c r="Q45" s="61">
        <v>17.231110570692497</v>
      </c>
      <c r="R45" s="61">
        <v>20.970682808608807</v>
      </c>
      <c r="S45" s="61">
        <v>22.982973262699016</v>
      </c>
      <c r="T45" s="61">
        <v>27.227028384471584</v>
      </c>
      <c r="U45" s="61">
        <v>52.993105416533616</v>
      </c>
      <c r="V45" s="61">
        <v>4.3469064837326838</v>
      </c>
      <c r="W45" s="25"/>
    </row>
    <row r="46" spans="1:23" ht="14.5" x14ac:dyDescent="0.35">
      <c r="A46" s="54" t="s">
        <v>41</v>
      </c>
      <c r="B46" s="61">
        <v>0.13981238986775629</v>
      </c>
      <c r="C46" s="61">
        <v>0.22799293212526278</v>
      </c>
      <c r="D46" s="61">
        <v>0.25591937019920219</v>
      </c>
      <c r="E46" s="61">
        <v>0.30168157062123746</v>
      </c>
      <c r="F46" s="61">
        <v>0.87574899283676055</v>
      </c>
      <c r="G46" s="61">
        <v>1.2491052070919058</v>
      </c>
      <c r="H46" s="61">
        <v>1.5948057378535372</v>
      </c>
      <c r="I46" s="61">
        <v>2.4053551623518956</v>
      </c>
      <c r="J46" s="61">
        <v>3.5475037076224574</v>
      </c>
      <c r="K46" s="61">
        <v>5.608468629120571</v>
      </c>
      <c r="L46" s="61">
        <v>8.7961209489049637</v>
      </c>
      <c r="M46" s="61">
        <v>14.566411981620583</v>
      </c>
      <c r="N46" s="61">
        <v>20.287290714302678</v>
      </c>
      <c r="O46" s="61">
        <v>29.490792085704204</v>
      </c>
      <c r="P46" s="61">
        <v>45.039052139907078</v>
      </c>
      <c r="Q46" s="61">
        <v>70.860852649844873</v>
      </c>
      <c r="R46" s="61">
        <v>97.22095084771324</v>
      </c>
      <c r="S46" s="61">
        <v>120.22758981521244</v>
      </c>
      <c r="T46" s="61">
        <v>125.31638764312454</v>
      </c>
      <c r="U46" s="61">
        <v>173.48001814747317</v>
      </c>
      <c r="V46" s="61">
        <v>18.732402109699496</v>
      </c>
    </row>
    <row r="47" spans="1:23" ht="14.5" x14ac:dyDescent="0.35">
      <c r="A47" s="54" t="s">
        <v>42</v>
      </c>
      <c r="B47" s="61">
        <v>6.7616248907290633</v>
      </c>
      <c r="C47" s="61">
        <v>5.844727295864419</v>
      </c>
      <c r="D47" s="61">
        <v>12.128710637086407</v>
      </c>
      <c r="E47" s="61">
        <v>8.7715501047928335</v>
      </c>
      <c r="F47" s="61">
        <v>8.0092966428206296</v>
      </c>
      <c r="G47" s="61">
        <v>9.8817550055790537</v>
      </c>
      <c r="H47" s="61">
        <v>10.775571012420968</v>
      </c>
      <c r="I47" s="61">
        <v>10.918485759299578</v>
      </c>
      <c r="J47" s="61">
        <v>10.997425632220896</v>
      </c>
      <c r="K47" s="61">
        <v>12.395292055031453</v>
      </c>
      <c r="L47" s="61">
        <v>13.815628228929757</v>
      </c>
      <c r="M47" s="61">
        <v>14.694371902435979</v>
      </c>
      <c r="N47" s="61">
        <v>14.26022744720658</v>
      </c>
      <c r="O47" s="61">
        <v>14.64846394629784</v>
      </c>
      <c r="P47" s="61">
        <v>15.133664704867199</v>
      </c>
      <c r="Q47" s="61">
        <v>16.892260735579519</v>
      </c>
      <c r="R47" s="61">
        <v>16.998323460993987</v>
      </c>
      <c r="S47" s="61">
        <v>16.37842877724939</v>
      </c>
      <c r="T47" s="61">
        <v>14.822765771740334</v>
      </c>
      <c r="U47" s="61">
        <v>16.992503616617391</v>
      </c>
      <c r="V47" s="61">
        <v>12.093968177405658</v>
      </c>
    </row>
    <row r="48" spans="1:23" ht="14.5" x14ac:dyDescent="0.35">
      <c r="A48" s="54" t="s">
        <v>66</v>
      </c>
      <c r="B48" s="64">
        <v>6.1427476299414231E-4</v>
      </c>
      <c r="C48" s="64">
        <v>2.1412643758060672E-3</v>
      </c>
      <c r="D48" s="64">
        <v>1.5193202135128467E-3</v>
      </c>
      <c r="E48" s="64">
        <v>8.0990505360441451E-4</v>
      </c>
      <c r="F48" s="64">
        <v>5.7684782145685145E-4</v>
      </c>
      <c r="G48" s="64">
        <v>6.5505487561946048E-4</v>
      </c>
      <c r="H48" s="64">
        <v>6.3998192784960528E-4</v>
      </c>
      <c r="I48" s="64">
        <v>6.6676849861375378E-4</v>
      </c>
      <c r="J48" s="64">
        <v>9.3838280012157531E-4</v>
      </c>
      <c r="K48" s="64">
        <v>8.8510253783063281E-4</v>
      </c>
      <c r="L48" s="64">
        <v>1.2815481630332013E-3</v>
      </c>
      <c r="M48" s="64">
        <v>1.4203614536709682E-3</v>
      </c>
      <c r="N48" s="64">
        <v>1.6454267172510907E-3</v>
      </c>
      <c r="O48" s="64">
        <v>1.9372046063561462E-3</v>
      </c>
      <c r="P48" s="64">
        <v>2.4725866107231766E-3</v>
      </c>
      <c r="Q48" s="64">
        <v>3.3022463520301724E-3</v>
      </c>
      <c r="R48" s="64">
        <v>4.6059891763481171E-3</v>
      </c>
      <c r="S48" s="64">
        <v>6.8234254693202616E-3</v>
      </c>
      <c r="T48" s="64">
        <v>9.7702426322615107E-3</v>
      </c>
      <c r="U48" s="64">
        <v>3.0859743865316234E-2</v>
      </c>
      <c r="V48" s="64">
        <v>1.6809079626246702E-3</v>
      </c>
    </row>
    <row r="49" spans="1:44" ht="14.5" x14ac:dyDescent="0.35">
      <c r="A49" s="54" t="s">
        <v>44</v>
      </c>
      <c r="B49" s="61">
        <v>2.2671367455351827E-2</v>
      </c>
      <c r="C49" s="61">
        <v>3.648285826771009E-2</v>
      </c>
      <c r="D49" s="61">
        <v>4.3848500095706157E-2</v>
      </c>
      <c r="E49" s="61">
        <v>3.922883326048747E-2</v>
      </c>
      <c r="F49" s="61">
        <v>2.7707914462400049E-2</v>
      </c>
      <c r="G49" s="61">
        <v>2.8193526829173764E-2</v>
      </c>
      <c r="H49" s="61">
        <v>3.3589768593930862E-2</v>
      </c>
      <c r="I49" s="61">
        <v>4.3937741811357803E-2</v>
      </c>
      <c r="J49" s="61">
        <v>6.4580197398061756E-2</v>
      </c>
      <c r="K49" s="61">
        <v>9.2068366257695516E-2</v>
      </c>
      <c r="L49" s="61">
        <v>0.11274644120348173</v>
      </c>
      <c r="M49" s="61">
        <v>0.16469886270069717</v>
      </c>
      <c r="N49" s="61">
        <v>0.22943581226406129</v>
      </c>
      <c r="O49" s="61">
        <v>0.35461911764706311</v>
      </c>
      <c r="P49" s="61">
        <v>0.42255155937004563</v>
      </c>
      <c r="Q49" s="61">
        <v>0.55085536893652132</v>
      </c>
      <c r="R49" s="61">
        <v>0.63296824988253142</v>
      </c>
      <c r="S49" s="61">
        <v>0.70952496301142698</v>
      </c>
      <c r="T49" s="61">
        <v>0.51587054341178762</v>
      </c>
      <c r="U49" s="61">
        <v>0.63243385810935437</v>
      </c>
      <c r="V49" s="61">
        <v>0.1736926158478648</v>
      </c>
    </row>
    <row r="50" spans="1:44" ht="14.5" x14ac:dyDescent="0.35">
      <c r="A50" s="54" t="s">
        <v>45</v>
      </c>
      <c r="B50" s="61">
        <v>1.957991753613433E-3</v>
      </c>
      <c r="C50" s="61">
        <v>4.0828551169911449E-3</v>
      </c>
      <c r="D50" s="61">
        <v>5.4371636196290079E-3</v>
      </c>
      <c r="E50" s="61">
        <v>2.3792511716525279E-3</v>
      </c>
      <c r="F50" s="61">
        <v>2.3722668128741734E-3</v>
      </c>
      <c r="G50" s="61">
        <v>2.3375612190010887E-3</v>
      </c>
      <c r="H50" s="61">
        <v>4.7829069868954776E-3</v>
      </c>
      <c r="I50" s="61">
        <v>1.0086878172106312E-2</v>
      </c>
      <c r="J50" s="61">
        <v>1.2214609726441799E-2</v>
      </c>
      <c r="K50" s="61">
        <v>4.1350035271566894E-2</v>
      </c>
      <c r="L50" s="61">
        <v>4.127755537455411E-2</v>
      </c>
      <c r="M50" s="61">
        <v>7.3728207213282104E-2</v>
      </c>
      <c r="N50" s="61">
        <v>0.17404592651794035</v>
      </c>
      <c r="O50" s="61">
        <v>0.36207445275310651</v>
      </c>
      <c r="P50" s="61">
        <v>0.41894109103028088</v>
      </c>
      <c r="Q50" s="61">
        <v>0.39299864209527202</v>
      </c>
      <c r="R50" s="61">
        <v>0.30097613996799738</v>
      </c>
      <c r="S50" s="61">
        <v>0.12999331912895548</v>
      </c>
      <c r="T50" s="61">
        <v>5.9386656340366842E-2</v>
      </c>
      <c r="U50" s="61">
        <v>1.6170847135090927E-2</v>
      </c>
      <c r="V50" s="61">
        <v>0.10379551504477126</v>
      </c>
    </row>
    <row r="51" spans="1:44" ht="14.5" x14ac:dyDescent="0.35">
      <c r="A51" s="54" t="s">
        <v>46</v>
      </c>
      <c r="B51" s="61">
        <v>0.51556161546185053</v>
      </c>
      <c r="C51" s="61">
        <v>46.39191451570936</v>
      </c>
      <c r="D51" s="61">
        <v>265.14275226153399</v>
      </c>
      <c r="E51" s="61">
        <v>150.25723628623655</v>
      </c>
      <c r="F51" s="61">
        <v>10.984944382720329</v>
      </c>
      <c r="G51" s="61">
        <v>13.727685173129197</v>
      </c>
      <c r="H51" s="61">
        <v>15.765716688690159</v>
      </c>
      <c r="I51" s="61">
        <v>17.338149294429932</v>
      </c>
      <c r="J51" s="61">
        <v>19.916121662721736</v>
      </c>
      <c r="K51" s="61">
        <v>24.440325524053151</v>
      </c>
      <c r="L51" s="61">
        <v>28.31531239671266</v>
      </c>
      <c r="M51" s="61">
        <v>31.933599602918811</v>
      </c>
      <c r="N51" s="61">
        <v>31.825503816999436</v>
      </c>
      <c r="O51" s="61">
        <v>28.800196228862831</v>
      </c>
      <c r="P51" s="61">
        <v>24.390870138904738</v>
      </c>
      <c r="Q51" s="61">
        <v>21.860958576381556</v>
      </c>
      <c r="R51" s="61">
        <v>16.951952433370405</v>
      </c>
      <c r="S51" s="61">
        <v>9.9349832246538607</v>
      </c>
      <c r="T51" s="61">
        <v>5.0626417107945407</v>
      </c>
      <c r="U51" s="61">
        <v>3.6984954202533715</v>
      </c>
      <c r="V51" s="61">
        <v>43.773551631560998</v>
      </c>
    </row>
    <row r="52" spans="1:44" ht="14.5" x14ac:dyDescent="0.35">
      <c r="A52" s="54" t="s">
        <v>47</v>
      </c>
      <c r="B52" s="61">
        <v>1.4802525084833255E-2</v>
      </c>
      <c r="C52" s="61">
        <v>2.6196710151265734E-2</v>
      </c>
      <c r="D52" s="61">
        <v>0.19060781883802713</v>
      </c>
      <c r="E52" s="61">
        <v>1.6894800299353263</v>
      </c>
      <c r="F52" s="61">
        <v>5.8827314226351746</v>
      </c>
      <c r="G52" s="61">
        <v>10.872649061521653</v>
      </c>
      <c r="H52" s="61">
        <v>15.053289938634585</v>
      </c>
      <c r="I52" s="61">
        <v>19.354692075772835</v>
      </c>
      <c r="J52" s="61">
        <v>25.258702693535042</v>
      </c>
      <c r="K52" s="61">
        <v>32.452859151439263</v>
      </c>
      <c r="L52" s="61">
        <v>42.452360184846668</v>
      </c>
      <c r="M52" s="61">
        <v>54.613509178122207</v>
      </c>
      <c r="N52" s="61">
        <v>59.489180067987789</v>
      </c>
      <c r="O52" s="61">
        <v>65.727584737571163</v>
      </c>
      <c r="P52" s="61">
        <v>69.837494359754771</v>
      </c>
      <c r="Q52" s="61">
        <v>77.329060865240621</v>
      </c>
      <c r="R52" s="61">
        <v>82.466428680803034</v>
      </c>
      <c r="S52" s="61">
        <v>77.947411997157133</v>
      </c>
      <c r="T52" s="61">
        <v>66.626720330383336</v>
      </c>
      <c r="U52" s="61">
        <v>78.002665008790871</v>
      </c>
      <c r="V52" s="61">
        <v>34.146400202143084</v>
      </c>
    </row>
    <row r="53" spans="1:44" ht="14.5" x14ac:dyDescent="0.35">
      <c r="A53" s="54" t="s">
        <v>48</v>
      </c>
      <c r="B53" s="61">
        <v>2.943999389918199E-3</v>
      </c>
      <c r="C53" s="61">
        <v>2.699726449198446E-2</v>
      </c>
      <c r="D53" s="61">
        <v>0.57805666725079519</v>
      </c>
      <c r="E53" s="61">
        <v>3.543468729976643</v>
      </c>
      <c r="F53" s="61">
        <v>7.7898353940296339</v>
      </c>
      <c r="G53" s="61">
        <v>14.551362483062519</v>
      </c>
      <c r="H53" s="61">
        <v>20.828090193426501</v>
      </c>
      <c r="I53" s="61">
        <v>27.189379240441646</v>
      </c>
      <c r="J53" s="61">
        <v>34.570920015972632</v>
      </c>
      <c r="K53" s="61">
        <v>44.59377833806537</v>
      </c>
      <c r="L53" s="61">
        <v>55.330066267209745</v>
      </c>
      <c r="M53" s="61">
        <v>67.135480893765333</v>
      </c>
      <c r="N53" s="61">
        <v>68.442581913487345</v>
      </c>
      <c r="O53" s="61">
        <v>67.108253195983679</v>
      </c>
      <c r="P53" s="61">
        <v>67.01275198786206</v>
      </c>
      <c r="Q53" s="61">
        <v>72.023716474472849</v>
      </c>
      <c r="R53" s="61">
        <v>71.429040949400715</v>
      </c>
      <c r="S53" s="61">
        <v>61.925159846033004</v>
      </c>
      <c r="T53" s="61">
        <v>44.988958542492341</v>
      </c>
      <c r="U53" s="61">
        <v>44.974650637426151</v>
      </c>
      <c r="V53" s="61">
        <v>37.797087828037434</v>
      </c>
    </row>
    <row r="54" spans="1:44" s="48" customFormat="1" ht="14.5" x14ac:dyDescent="0.35">
      <c r="A54" s="9" t="s">
        <v>49</v>
      </c>
      <c r="B54" s="65">
        <f>SUM(B34:B53)</f>
        <v>69.272803186074768</v>
      </c>
      <c r="C54" s="65">
        <f t="shared" ref="C54:V54" si="1">SUM(C34:C53)</f>
        <v>157.06205185451122</v>
      </c>
      <c r="D54" s="65">
        <f t="shared" si="1"/>
        <v>388.09933878547611</v>
      </c>
      <c r="E54" s="65">
        <f t="shared" si="1"/>
        <v>279.53286681162496</v>
      </c>
      <c r="F54" s="65">
        <f t="shared" si="1"/>
        <v>152.44189549879775</v>
      </c>
      <c r="G54" s="65">
        <f t="shared" si="1"/>
        <v>188.38033624736369</v>
      </c>
      <c r="H54" s="65">
        <f t="shared" si="1"/>
        <v>211.76901929129252</v>
      </c>
      <c r="I54" s="65">
        <f t="shared" si="1"/>
        <v>226.90798912821495</v>
      </c>
      <c r="J54" s="65">
        <f t="shared" si="1"/>
        <v>274.9558073778565</v>
      </c>
      <c r="K54" s="65">
        <f t="shared" si="1"/>
        <v>381.39253146935766</v>
      </c>
      <c r="L54" s="65">
        <f t="shared" si="1"/>
        <v>428.1522656690716</v>
      </c>
      <c r="M54" s="65">
        <f t="shared" si="1"/>
        <v>463.53868477139565</v>
      </c>
      <c r="N54" s="65">
        <f t="shared" si="1"/>
        <v>452.78935666352396</v>
      </c>
      <c r="O54" s="65">
        <f t="shared" si="1"/>
        <v>461.21345557855261</v>
      </c>
      <c r="P54" s="65">
        <f t="shared" si="1"/>
        <v>484.86696227644939</v>
      </c>
      <c r="Q54" s="65">
        <f t="shared" si="1"/>
        <v>546.64485770145905</v>
      </c>
      <c r="R54" s="65">
        <f t="shared" si="1"/>
        <v>560.78748054940206</v>
      </c>
      <c r="S54" s="65">
        <f t="shared" si="1"/>
        <v>521.77319365884591</v>
      </c>
      <c r="T54" s="65">
        <f t="shared" si="1"/>
        <v>457.16292110408824</v>
      </c>
      <c r="U54" s="65">
        <f t="shared" si="1"/>
        <v>582.7187048691718</v>
      </c>
      <c r="V54" s="65">
        <f t="shared" si="1"/>
        <v>343.44622868079387</v>
      </c>
    </row>
    <row r="55" spans="1:44" x14ac:dyDescent="0.3">
      <c r="B55" s="72">
        <f>B54/'2010'!B53-1</f>
        <v>0.75786584773256638</v>
      </c>
      <c r="C55" s="72">
        <f>C54/'2010'!C53-1</f>
        <v>1.199267284909888</v>
      </c>
      <c r="D55" s="72">
        <f>D54/'2010'!D53-1</f>
        <v>0.89575825879858684</v>
      </c>
      <c r="E55" s="72">
        <f>E54/'2010'!E53-1</f>
        <v>1.2152136253570469</v>
      </c>
      <c r="F55" s="72">
        <f>F54/'2010'!F53-1</f>
        <v>0.8272516548822042</v>
      </c>
      <c r="G55" s="72">
        <f>G54/'2010'!G53-1</f>
        <v>0.40214326425978775</v>
      </c>
      <c r="H55" s="72">
        <f>H54/'2010'!H53-1</f>
        <v>0.25022264172244735</v>
      </c>
      <c r="I55" s="72">
        <f>I54/'2010'!I53-1</f>
        <v>0.28906875554503642</v>
      </c>
      <c r="J55" s="72">
        <f>J54/'2010'!J53-1</f>
        <v>0.31118714993257135</v>
      </c>
      <c r="K55" s="72">
        <f>K54/'2010'!K53-1</f>
        <v>0.37065048407243695</v>
      </c>
      <c r="L55" s="72">
        <f>L54/'2010'!L53-1</f>
        <v>0.37106670610749171</v>
      </c>
      <c r="M55" s="72">
        <f>M54/'2010'!M53-1</f>
        <v>0.42378254806620408</v>
      </c>
      <c r="N55" s="72">
        <f>N54/'2010'!N53-1</f>
        <v>0.40498854461152378</v>
      </c>
      <c r="O55" s="72">
        <f>O54/'2010'!O53-1</f>
        <v>0.40138365091413952</v>
      </c>
      <c r="P55" s="72">
        <f>P54/'2010'!P53-1</f>
        <v>0.45152348472577453</v>
      </c>
      <c r="Q55" s="72">
        <f>Q54/'2010'!Q53-1</f>
        <v>0.64326671857435191</v>
      </c>
      <c r="R55" s="72">
        <f>R54/'2010'!R53-1</f>
        <v>0.73819679288139373</v>
      </c>
      <c r="S55" s="72">
        <f>S54/'2010'!S53-1</f>
        <v>0.80844518754825012</v>
      </c>
      <c r="T55" s="72">
        <f>T54/'2010'!T53-1</f>
        <v>0.46890238314469346</v>
      </c>
      <c r="U55" s="72">
        <f>U54/'2010'!U53-1</f>
        <v>1.3128854607897447</v>
      </c>
      <c r="V55" s="72">
        <f>V54/'2010'!V53-1</f>
        <v>0.59048312689750726</v>
      </c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7"/>
    </row>
    <row r="56" spans="1:44" x14ac:dyDescent="0.3">
      <c r="A56" s="36" t="s">
        <v>51</v>
      </c>
      <c r="B56" s="68" t="s">
        <v>2</v>
      </c>
      <c r="C56" s="68" t="s">
        <v>3</v>
      </c>
      <c r="D56" s="68" t="s">
        <v>4</v>
      </c>
      <c r="E56" s="68" t="s">
        <v>5</v>
      </c>
      <c r="F56" s="68" t="s">
        <v>6</v>
      </c>
      <c r="G56" s="68" t="s">
        <v>7</v>
      </c>
      <c r="H56" s="68" t="s">
        <v>8</v>
      </c>
      <c r="I56" s="68" t="s">
        <v>9</v>
      </c>
      <c r="J56" s="68" t="s">
        <v>10</v>
      </c>
      <c r="K56" s="68" t="s">
        <v>11</v>
      </c>
      <c r="L56" s="68" t="s">
        <v>12</v>
      </c>
      <c r="M56" s="68" t="s">
        <v>13</v>
      </c>
      <c r="N56" s="68" t="s">
        <v>14</v>
      </c>
      <c r="O56" s="68" t="s">
        <v>15</v>
      </c>
      <c r="P56" s="68" t="s">
        <v>16</v>
      </c>
      <c r="Q56" s="68" t="s">
        <v>17</v>
      </c>
      <c r="R56" s="68" t="s">
        <v>18</v>
      </c>
      <c r="S56" s="68" t="s">
        <v>19</v>
      </c>
      <c r="T56" s="68" t="s">
        <v>20</v>
      </c>
      <c r="U56" s="68" t="s">
        <v>21</v>
      </c>
      <c r="V56" s="68" t="s">
        <v>22</v>
      </c>
    </row>
    <row r="57" spans="1:44" ht="14.5" x14ac:dyDescent="0.35">
      <c r="A57" s="54" t="s">
        <v>1</v>
      </c>
      <c r="B57" s="61">
        <f>SUM(B4:B29)</f>
        <v>209.60729734951903</v>
      </c>
      <c r="C57" s="61">
        <f t="shared" ref="C57:V57" si="2">SUM(C4:C29)</f>
        <v>164.89975220486738</v>
      </c>
      <c r="D57" s="61">
        <f t="shared" si="2"/>
        <v>157.63839873827229</v>
      </c>
      <c r="E57" s="61">
        <f t="shared" si="2"/>
        <v>149.95699375305853</v>
      </c>
      <c r="F57" s="61">
        <f t="shared" si="2"/>
        <v>162.29027196641073</v>
      </c>
      <c r="G57" s="61">
        <f t="shared" si="2"/>
        <v>199.72954329832226</v>
      </c>
      <c r="H57" s="61">
        <f t="shared" si="2"/>
        <v>213.79735818719354</v>
      </c>
      <c r="I57" s="61">
        <f t="shared" si="2"/>
        <v>220.82758405498799</v>
      </c>
      <c r="J57" s="61">
        <f t="shared" si="2"/>
        <v>226.56595842004469</v>
      </c>
      <c r="K57" s="61">
        <f t="shared" si="2"/>
        <v>249.01529609754041</v>
      </c>
      <c r="L57" s="61">
        <f t="shared" si="2"/>
        <v>262.05923123699773</v>
      </c>
      <c r="M57" s="61">
        <f t="shared" si="2"/>
        <v>279.28348533178632</v>
      </c>
      <c r="N57" s="61">
        <f t="shared" si="2"/>
        <v>276.95690230715121</v>
      </c>
      <c r="O57" s="61">
        <f t="shared" si="2"/>
        <v>316.86506847553238</v>
      </c>
      <c r="P57" s="61">
        <f t="shared" si="2"/>
        <v>354.03561354316849</v>
      </c>
      <c r="Q57" s="61">
        <f t="shared" si="2"/>
        <v>416.27587264182995</v>
      </c>
      <c r="R57" s="61">
        <f t="shared" si="2"/>
        <v>454.4586023928386</v>
      </c>
      <c r="S57" s="61">
        <f t="shared" si="2"/>
        <v>500.96349979078877</v>
      </c>
      <c r="T57" s="61">
        <f t="shared" si="2"/>
        <v>605.9248669718412</v>
      </c>
      <c r="U57" s="61">
        <f t="shared" si="2"/>
        <v>1197.152852321422</v>
      </c>
      <c r="V57" s="61">
        <f t="shared" si="2"/>
        <v>258.60298846068514</v>
      </c>
      <c r="W57" s="69"/>
    </row>
    <row r="58" spans="1:44" ht="14.5" x14ac:dyDescent="0.35">
      <c r="A58" s="54" t="s">
        <v>52</v>
      </c>
      <c r="B58" s="61">
        <f>B43+B45+B48+B52</f>
        <v>0.53167709740643976</v>
      </c>
      <c r="C58" s="61">
        <f t="shared" ref="C58:U58" si="3">C43+C45+C48+C52</f>
        <v>1.8436523968290897</v>
      </c>
      <c r="D58" s="61">
        <f t="shared" si="3"/>
        <v>1.6450939647867868</v>
      </c>
      <c r="E58" s="61">
        <f t="shared" si="3"/>
        <v>2.8649194471811965</v>
      </c>
      <c r="F58" s="61">
        <f t="shared" si="3"/>
        <v>7.5932512750206733</v>
      </c>
      <c r="G58" s="61">
        <f t="shared" si="3"/>
        <v>12.55961749929363</v>
      </c>
      <c r="H58" s="61">
        <f t="shared" si="3"/>
        <v>16.553370547347519</v>
      </c>
      <c r="I58" s="61">
        <f t="shared" si="3"/>
        <v>20.87779411278726</v>
      </c>
      <c r="J58" s="61">
        <f t="shared" si="3"/>
        <v>27.748484373738528</v>
      </c>
      <c r="K58" s="61">
        <f t="shared" si="3"/>
        <v>36.652862175620228</v>
      </c>
      <c r="L58" s="61">
        <f t="shared" si="3"/>
        <v>47.210113777139256</v>
      </c>
      <c r="M58" s="61">
        <f t="shared" si="3"/>
        <v>60.321203807455312</v>
      </c>
      <c r="N58" s="61">
        <f t="shared" si="3"/>
        <v>67.473318432210988</v>
      </c>
      <c r="O58" s="61">
        <f t="shared" si="3"/>
        <v>78.294632339732743</v>
      </c>
      <c r="P58" s="61">
        <f t="shared" si="3"/>
        <v>86.71654946902413</v>
      </c>
      <c r="Q58" s="61">
        <f t="shared" si="3"/>
        <v>98.781445099415492</v>
      </c>
      <c r="R58" s="61">
        <f t="shared" si="3"/>
        <v>107.42041564431949</v>
      </c>
      <c r="S58" s="61">
        <f t="shared" si="3"/>
        <v>104.51479016721967</v>
      </c>
      <c r="T58" s="61">
        <f t="shared" si="3"/>
        <v>97.588212379424803</v>
      </c>
      <c r="U58" s="61">
        <f t="shared" si="3"/>
        <v>136.59246369095203</v>
      </c>
      <c r="V58" s="61">
        <f>V43+V45+V48+V52</f>
        <v>40.965761652410272</v>
      </c>
      <c r="W58" s="69"/>
    </row>
    <row r="59" spans="1:44" ht="14.5" x14ac:dyDescent="0.35">
      <c r="A59" s="70" t="s">
        <v>53</v>
      </c>
      <c r="B59" s="61">
        <f>B34+B35+B36+B37+B38+B39+B40+B41+B42+B44+B46+B47+B49+B50+B51+B53</f>
        <v>68.741126088668338</v>
      </c>
      <c r="C59" s="61">
        <f t="shared" ref="C59:V59" si="4">C34+C35+C36+C37+C38+C39+C40+C41+C42+C44+C46+C47+C49+C50+C51+C53</f>
        <v>155.21839945768212</v>
      </c>
      <c r="D59" s="61">
        <f t="shared" si="4"/>
        <v>386.45424482068933</v>
      </c>
      <c r="E59" s="61">
        <f t="shared" si="4"/>
        <v>276.66794736444376</v>
      </c>
      <c r="F59" s="61">
        <f t="shared" si="4"/>
        <v>144.84864422377706</v>
      </c>
      <c r="G59" s="61">
        <f t="shared" si="4"/>
        <v>175.82071874807008</v>
      </c>
      <c r="H59" s="61">
        <f t="shared" si="4"/>
        <v>195.215648743945</v>
      </c>
      <c r="I59" s="61">
        <f t="shared" si="4"/>
        <v>206.03019501542767</v>
      </c>
      <c r="J59" s="61">
        <f t="shared" si="4"/>
        <v>247.20732300411797</v>
      </c>
      <c r="K59" s="61">
        <f t="shared" si="4"/>
        <v>344.73966929373739</v>
      </c>
      <c r="L59" s="61">
        <f t="shared" si="4"/>
        <v>380.94215189193233</v>
      </c>
      <c r="M59" s="61">
        <f t="shared" si="4"/>
        <v>403.21748096394037</v>
      </c>
      <c r="N59" s="61">
        <f t="shared" si="4"/>
        <v>385.31603823131297</v>
      </c>
      <c r="O59" s="61">
        <f t="shared" si="4"/>
        <v>382.91882323881987</v>
      </c>
      <c r="P59" s="61">
        <f t="shared" si="4"/>
        <v>398.15041280742514</v>
      </c>
      <c r="Q59" s="61">
        <f t="shared" si="4"/>
        <v>447.86341260204358</v>
      </c>
      <c r="R59" s="61">
        <f t="shared" si="4"/>
        <v>453.36706490508254</v>
      </c>
      <c r="S59" s="61">
        <f t="shared" si="4"/>
        <v>417.25840349162627</v>
      </c>
      <c r="T59" s="61">
        <f t="shared" si="4"/>
        <v>359.57470872466342</v>
      </c>
      <c r="U59" s="61">
        <f t="shared" si="4"/>
        <v>446.12624117821963</v>
      </c>
      <c r="V59" s="61">
        <f t="shared" si="4"/>
        <v>302.48046702838366</v>
      </c>
      <c r="W59" s="69"/>
    </row>
    <row r="60" spans="1:44" ht="14.5" x14ac:dyDescent="0.35">
      <c r="A60" s="14" t="s">
        <v>49</v>
      </c>
      <c r="B60" s="65">
        <f>SUM(B57:B59)</f>
        <v>278.88010053559378</v>
      </c>
      <c r="C60" s="65">
        <f t="shared" ref="C60:V60" si="5">SUM(C57:C59)</f>
        <v>321.96180405937861</v>
      </c>
      <c r="D60" s="65">
        <f t="shared" si="5"/>
        <v>545.73773752374836</v>
      </c>
      <c r="E60" s="65">
        <f t="shared" si="5"/>
        <v>429.48986056468345</v>
      </c>
      <c r="F60" s="65">
        <f t="shared" si="5"/>
        <v>314.73216746520848</v>
      </c>
      <c r="G60" s="65">
        <f t="shared" si="5"/>
        <v>388.109879545686</v>
      </c>
      <c r="H60" s="65">
        <f t="shared" si="5"/>
        <v>425.56637747848606</v>
      </c>
      <c r="I60" s="65">
        <f t="shared" si="5"/>
        <v>447.73557318320292</v>
      </c>
      <c r="J60" s="65">
        <f t="shared" si="5"/>
        <v>501.5217657979012</v>
      </c>
      <c r="K60" s="65">
        <f t="shared" si="5"/>
        <v>630.40782756689805</v>
      </c>
      <c r="L60" s="65">
        <f t="shared" si="5"/>
        <v>690.21149690606933</v>
      </c>
      <c r="M60" s="65">
        <f t="shared" si="5"/>
        <v>742.82217010318209</v>
      </c>
      <c r="N60" s="65">
        <f t="shared" si="5"/>
        <v>729.74625897067517</v>
      </c>
      <c r="O60" s="65">
        <f t="shared" si="5"/>
        <v>778.07852405408494</v>
      </c>
      <c r="P60" s="65">
        <f t="shared" si="5"/>
        <v>838.90257581961782</v>
      </c>
      <c r="Q60" s="65">
        <f t="shared" si="5"/>
        <v>962.92073034328905</v>
      </c>
      <c r="R60" s="65">
        <f t="shared" si="5"/>
        <v>1015.2460829422406</v>
      </c>
      <c r="S60" s="65">
        <f t="shared" si="5"/>
        <v>1022.7366934496347</v>
      </c>
      <c r="T60" s="65">
        <f t="shared" si="5"/>
        <v>1063.0877880759294</v>
      </c>
      <c r="U60" s="65">
        <f t="shared" si="5"/>
        <v>1779.8715571905936</v>
      </c>
      <c r="V60" s="65">
        <f t="shared" si="5"/>
        <v>602.04921714147906</v>
      </c>
      <c r="W60" s="69"/>
    </row>
    <row r="61" spans="1:44" x14ac:dyDescent="0.3"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69"/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D93DC-37A4-49FF-B05B-667F1E67681B}">
  <sheetPr>
    <tabColor rgb="FF00B050"/>
  </sheetPr>
  <dimension ref="A1"/>
  <sheetViews>
    <sheetView zoomScale="55" zoomScaleNormal="55" workbookViewId="0">
      <selection activeCell="Y15" sqref="Y15"/>
    </sheetView>
  </sheetViews>
  <sheetFormatPr baseColWidth="10" defaultColWidth="9.08203125" defaultRowHeight="14.5" x14ac:dyDescent="0.3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45B0-1BCC-404B-8E6A-1315D3C31BFC}">
  <sheetPr>
    <tabColor rgb="FF00B050"/>
  </sheetPr>
  <dimension ref="A1"/>
  <sheetViews>
    <sheetView topLeftCell="A76" zoomScale="50" zoomScaleNormal="50" workbookViewId="0">
      <selection activeCell="J77" sqref="J77"/>
    </sheetView>
  </sheetViews>
  <sheetFormatPr baseColWidth="10" defaultColWidth="11" defaultRowHeight="14.5" x14ac:dyDescent="0.3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40E6B-8EF4-467C-A0E1-65906A6559BE}">
  <sheetPr>
    <tabColor rgb="FF00B050"/>
  </sheetPr>
  <dimension ref="M1:AI41"/>
  <sheetViews>
    <sheetView topLeftCell="A142" zoomScale="76" zoomScaleNormal="76" workbookViewId="0">
      <selection activeCell="Z26" sqref="Z26"/>
    </sheetView>
  </sheetViews>
  <sheetFormatPr baseColWidth="10" defaultColWidth="8.9140625" defaultRowHeight="14.5" x14ac:dyDescent="0.35"/>
  <cols>
    <col min="1" max="1" width="9.5" bestFit="1" customWidth="1"/>
    <col min="13" max="29" width="9.08203125" bestFit="1" customWidth="1"/>
    <col min="30" max="33" width="10.4140625" bestFit="1" customWidth="1"/>
    <col min="34" max="34" width="9.08203125" bestFit="1" customWidth="1"/>
  </cols>
  <sheetData>
    <row r="1" spans="13:34" x14ac:dyDescent="0.35">
      <c r="M1" t="s">
        <v>56</v>
      </c>
      <c r="N1" t="s">
        <v>2</v>
      </c>
      <c r="O1" t="s">
        <v>3</v>
      </c>
      <c r="P1" t="s">
        <v>4</v>
      </c>
      <c r="Q1" t="s">
        <v>5</v>
      </c>
      <c r="R1" t="s">
        <v>6</v>
      </c>
      <c r="S1" t="s">
        <v>7</v>
      </c>
      <c r="T1" t="s">
        <v>8</v>
      </c>
      <c r="U1" t="s">
        <v>9</v>
      </c>
      <c r="V1" t="s">
        <v>10</v>
      </c>
      <c r="W1" t="s">
        <v>11</v>
      </c>
      <c r="X1" t="s">
        <v>12</v>
      </c>
      <c r="Y1" t="s">
        <v>13</v>
      </c>
      <c r="Z1" t="s">
        <v>14</v>
      </c>
      <c r="AA1" t="s">
        <v>15</v>
      </c>
      <c r="AB1" t="s">
        <v>16</v>
      </c>
      <c r="AC1" t="s">
        <v>17</v>
      </c>
      <c r="AD1" t="s">
        <v>18</v>
      </c>
      <c r="AE1" t="s">
        <v>19</v>
      </c>
      <c r="AF1" t="s">
        <v>20</v>
      </c>
      <c r="AG1" t="s">
        <v>21</v>
      </c>
      <c r="AH1" t="s">
        <v>22</v>
      </c>
    </row>
    <row r="2" spans="13:34" x14ac:dyDescent="0.35">
      <c r="M2">
        <v>2010</v>
      </c>
      <c r="N2" s="73">
        <f>SUM('2010'!B4:B9)</f>
        <v>63.417128090588569</v>
      </c>
      <c r="O2" s="73">
        <f>SUM('2010'!C4:C9)</f>
        <v>29.445628594502931</v>
      </c>
      <c r="P2" s="73">
        <f>SUM('2010'!D4:D9)</f>
        <v>31.054929856181687</v>
      </c>
      <c r="Q2" s="73">
        <f>SUM('2010'!E4:E9)</f>
        <v>36.915633495406688</v>
      </c>
      <c r="R2" s="73">
        <f>SUM('2010'!F4:F9)</f>
        <v>34.09447428006375</v>
      </c>
      <c r="S2" s="73">
        <f>SUM('2010'!G4:G9)</f>
        <v>41.199070778740221</v>
      </c>
      <c r="T2" s="73">
        <f>SUM('2010'!H4:H9)</f>
        <v>49.189206508102735</v>
      </c>
      <c r="U2" s="73">
        <f>SUM('2010'!I4:I9)</f>
        <v>56.119748220992761</v>
      </c>
      <c r="V2" s="73">
        <f>SUM('2010'!J4:J9)</f>
        <v>64.975144566836605</v>
      </c>
      <c r="W2" s="73">
        <f>SUM('2010'!K4:K9)</f>
        <v>78.136983795198176</v>
      </c>
      <c r="X2" s="73">
        <f>SUM('2010'!L4:L9)</f>
        <v>98.699810778123535</v>
      </c>
      <c r="Y2" s="73">
        <f>SUM('2010'!M4:M9)</f>
        <v>121.73571791125696</v>
      </c>
      <c r="Z2" s="73">
        <f>SUM('2010'!N4:N9)</f>
        <v>150.77968196997014</v>
      </c>
      <c r="AA2" s="73">
        <f>SUM('2010'!O4:O9)</f>
        <v>181.40595915803669</v>
      </c>
      <c r="AB2" s="73">
        <f>SUM('2010'!P4:P9)</f>
        <v>204.84510912719333</v>
      </c>
      <c r="AC2" s="73">
        <f>SUM('2010'!Q4:Q9)</f>
        <v>224.48267379123305</v>
      </c>
      <c r="AD2" s="73">
        <f>SUM('2010'!R4:R9)</f>
        <v>239.21205167226378</v>
      </c>
      <c r="AE2" s="73">
        <f>SUM('2010'!S4:S9)</f>
        <v>239.45338437219954</v>
      </c>
      <c r="AF2" s="73">
        <f>SUM('2010'!T4:T9)</f>
        <v>310.82342512764205</v>
      </c>
      <c r="AG2" s="73">
        <f>SUM('2010'!U4:U9)</f>
        <v>339.80349600715522</v>
      </c>
      <c r="AH2" s="73">
        <f>SUM('2010'!V4:V9)</f>
        <v>92.94813378101874</v>
      </c>
    </row>
    <row r="3" spans="13:34" x14ac:dyDescent="0.35">
      <c r="M3">
        <v>2025</v>
      </c>
      <c r="N3" s="73">
        <f>SUM('2025'!B4:B9)</f>
        <v>99.763359724476189</v>
      </c>
      <c r="O3" s="73">
        <f>SUM('2025'!C4:C9)</f>
        <v>32.670553548963539</v>
      </c>
      <c r="P3" s="73">
        <f>SUM('2025'!D4:D9)</f>
        <v>47.309399407799717</v>
      </c>
      <c r="Q3" s="73">
        <f>SUM('2025'!E4:E9)</f>
        <v>43.226872973351362</v>
      </c>
      <c r="R3" s="73">
        <f>SUM('2025'!F4:F9)</f>
        <v>39.687189145908619</v>
      </c>
      <c r="S3" s="73">
        <f>SUM('2025'!G4:G9)</f>
        <v>46.356292982147828</v>
      </c>
      <c r="T3" s="73">
        <f>SUM('2025'!H4:H9)</f>
        <v>49.845208570208477</v>
      </c>
      <c r="U3" s="73">
        <f>SUM('2025'!I4:I9)</f>
        <v>54.955599144922836</v>
      </c>
      <c r="V3" s="73">
        <f>SUM('2025'!J4:J9)</f>
        <v>57.88445883306651</v>
      </c>
      <c r="W3" s="73">
        <f>SUM('2025'!K4:K9)</f>
        <v>64.069396674186009</v>
      </c>
      <c r="X3" s="73">
        <f>SUM('2025'!L4:L9)</f>
        <v>67.40290071584225</v>
      </c>
      <c r="Y3" s="73">
        <f>SUM('2025'!M4:M9)</f>
        <v>75.348212739496304</v>
      </c>
      <c r="Z3" s="73">
        <f>SUM('2025'!N4:N9)</f>
        <v>78.015780384963719</v>
      </c>
      <c r="AA3" s="73">
        <f>SUM('2025'!O4:O9)</f>
        <v>100.46803204906318</v>
      </c>
      <c r="AB3" s="73">
        <f>SUM('2025'!P4:P9)</f>
        <v>118.71587494132734</v>
      </c>
      <c r="AC3" s="73">
        <f>SUM('2025'!Q4:Q9)</f>
        <v>140.91964330702831</v>
      </c>
      <c r="AD3" s="73">
        <f>SUM('2025'!R4:R9)</f>
        <v>151.99172997011195</v>
      </c>
      <c r="AE3" s="73">
        <f>SUM('2025'!S4:S9)</f>
        <v>158.39124875533525</v>
      </c>
      <c r="AF3" s="73">
        <f>SUM('2025'!T4:T9)</f>
        <v>173.70362830300868</v>
      </c>
      <c r="AG3" s="73">
        <f>SUM('2025'!U4:U9)</f>
        <v>304.46014152398118</v>
      </c>
      <c r="AH3" s="73">
        <f>SUM('2025'!V4:V9)</f>
        <v>74.332726925962575</v>
      </c>
    </row>
    <row r="5" spans="13:34" x14ac:dyDescent="0.35">
      <c r="M5" t="s">
        <v>57</v>
      </c>
      <c r="N5" t="s">
        <v>2</v>
      </c>
      <c r="O5" t="s">
        <v>3</v>
      </c>
      <c r="P5" t="s">
        <v>4</v>
      </c>
      <c r="Q5" t="s">
        <v>5</v>
      </c>
      <c r="R5" t="s">
        <v>6</v>
      </c>
      <c r="S5" t="s">
        <v>7</v>
      </c>
      <c r="T5" t="s">
        <v>8</v>
      </c>
      <c r="U5" t="s">
        <v>9</v>
      </c>
      <c r="V5" t="s">
        <v>10</v>
      </c>
      <c r="W5" t="s">
        <v>11</v>
      </c>
      <c r="X5" t="s">
        <v>12</v>
      </c>
      <c r="Y5" t="s">
        <v>13</v>
      </c>
      <c r="Z5" t="s">
        <v>14</v>
      </c>
      <c r="AA5" t="s">
        <v>15</v>
      </c>
      <c r="AB5" t="s">
        <v>16</v>
      </c>
      <c r="AC5" t="s">
        <v>17</v>
      </c>
      <c r="AD5" t="s">
        <v>18</v>
      </c>
      <c r="AE5" t="s">
        <v>19</v>
      </c>
      <c r="AF5" t="s">
        <v>20</v>
      </c>
      <c r="AG5" t="s">
        <v>21</v>
      </c>
      <c r="AH5" t="s">
        <v>22</v>
      </c>
    </row>
    <row r="6" spans="13:34" x14ac:dyDescent="0.35">
      <c r="M6">
        <v>2010</v>
      </c>
      <c r="N6" s="73">
        <f>SUM('2010'!B10:B11)+SUM('2010'!B34:B35)</f>
        <v>85.661930011059681</v>
      </c>
      <c r="O6" s="73">
        <f>SUM('2010'!C10:C11)+SUM('2010'!C34:C35)</f>
        <v>47.50474612206564</v>
      </c>
      <c r="P6" s="73">
        <f>SUM('2010'!D10:D11)+SUM('2010'!D34:D35)</f>
        <v>51.35113424272194</v>
      </c>
      <c r="Q6" s="73">
        <f>SUM('2010'!E10:E11)+SUM('2010'!E34:E35)</f>
        <v>61.434056203374439</v>
      </c>
      <c r="R6" s="73">
        <f>SUM('2010'!F10:F11)+SUM('2010'!F34:F35)</f>
        <v>60.529185712230287</v>
      </c>
      <c r="S6" s="73">
        <f>SUM('2010'!G10:G11)+SUM('2010'!G34:G35)</f>
        <v>84.95234952141621</v>
      </c>
      <c r="T6" s="73">
        <f>SUM('2010'!H10:H11)+SUM('2010'!H34:H35)</f>
        <v>100.34529677897484</v>
      </c>
      <c r="U6" s="73">
        <f>SUM('2010'!I10:I11)+SUM('2010'!I34:I35)</f>
        <v>94.775881066573561</v>
      </c>
      <c r="V6" s="73">
        <f>SUM('2010'!J10:J11)+SUM('2010'!J34:J35)</f>
        <v>93.407046109143522</v>
      </c>
      <c r="W6" s="73">
        <f>SUM('2010'!K10:K11)+SUM('2010'!K34:K35)</f>
        <v>97.239330617880171</v>
      </c>
      <c r="X6" s="73">
        <f>SUM('2010'!L10:L11)+SUM('2010'!L34:L35)</f>
        <v>101.23748256436218</v>
      </c>
      <c r="Y6" s="73">
        <f>SUM('2010'!M10:M11)+SUM('2010'!M34:M35)</f>
        <v>104.45678746466538</v>
      </c>
      <c r="Z6" s="73">
        <f>SUM('2010'!N10:N11)+SUM('2010'!N34:N35)</f>
        <v>110.47998967756831</v>
      </c>
      <c r="AA6" s="73">
        <f>SUM('2010'!O10:O11)+SUM('2010'!O34:O35)</f>
        <v>120.5601762462037</v>
      </c>
      <c r="AB6" s="73">
        <f>SUM('2010'!P10:P11)+SUM('2010'!P34:P35)</f>
        <v>122.60661735067916</v>
      </c>
      <c r="AC6" s="73">
        <f>SUM('2010'!Q10:Q11)+SUM('2010'!Q34:Q35)</f>
        <v>124.59956845305007</v>
      </c>
      <c r="AD6" s="73">
        <f>SUM('2010'!R10:R11)+SUM('2010'!R34:R35)</f>
        <v>121.46679812098421</v>
      </c>
      <c r="AE6" s="73">
        <f>SUM('2010'!S10:S11)+SUM('2010'!S34:S35)</f>
        <v>107.66159730389532</v>
      </c>
      <c r="AF6" s="73">
        <f>SUM('2010'!T10:T11)+SUM('2010'!T34:T35)</f>
        <v>120.48350855981835</v>
      </c>
      <c r="AG6" s="73">
        <f>SUM('2010'!U10:U11)+SUM('2010'!U34:U35)</f>
        <v>117.91293618715868</v>
      </c>
      <c r="AH6" s="73">
        <f>SUM('2010'!V10:V11)+SUM('2010'!V34:V35)</f>
        <v>91.351610481771814</v>
      </c>
    </row>
    <row r="7" spans="13:34" x14ac:dyDescent="0.35">
      <c r="M7">
        <v>2025</v>
      </c>
      <c r="N7" s="73">
        <f>SUM('2025'!B10:B11)+SUM('2025'!B34:B35)</f>
        <v>109.50709432739511</v>
      </c>
      <c r="O7" s="73">
        <f>SUM('2025'!C10:C11)+SUM('2025'!C34:C35)</f>
        <v>63.416530927008473</v>
      </c>
      <c r="P7" s="73">
        <f>SUM('2025'!D10:D11)+SUM('2025'!D34:D35)</f>
        <v>59.437464304756432</v>
      </c>
      <c r="Q7" s="73">
        <f>SUM('2025'!E10:E11)+SUM('2025'!E34:E35)</f>
        <v>80.248172704732823</v>
      </c>
      <c r="R7" s="73">
        <f>SUM('2025'!F10:F11)+SUM('2025'!F34:F35)</f>
        <v>89.241732523831388</v>
      </c>
      <c r="S7" s="73">
        <f>SUM('2025'!G10:G11)+SUM('2025'!G34:G35)</f>
        <v>112.9754339440031</v>
      </c>
      <c r="T7" s="73">
        <f>SUM('2025'!H10:H11)+SUM('2025'!H34:H35)</f>
        <v>126.05387366994628</v>
      </c>
      <c r="U7" s="73">
        <f>SUM('2025'!I10:I11)+SUM('2025'!I34:I35)</f>
        <v>129.14579029029971</v>
      </c>
      <c r="V7" s="73">
        <f>SUM('2025'!J10:J11)+SUM('2025'!J34:J35)</f>
        <v>130.44850456863927</v>
      </c>
      <c r="W7" s="73">
        <f>SUM('2025'!K10:K11)+SUM('2025'!K34:K35)</f>
        <v>141.7893755030201</v>
      </c>
      <c r="X7" s="73">
        <f>SUM('2025'!L10:L11)+SUM('2025'!L34:L35)</f>
        <v>147.13502837583627</v>
      </c>
      <c r="Y7" s="73">
        <f>SUM('2025'!M10:M11)+SUM('2025'!M34:M35)</f>
        <v>153.83106418087985</v>
      </c>
      <c r="Z7" s="73">
        <f>SUM('2025'!N10:N11)+SUM('2025'!N34:N35)</f>
        <v>150.23802945770765</v>
      </c>
      <c r="AA7" s="73">
        <f>SUM('2025'!O10:O11)+SUM('2025'!O34:O35)</f>
        <v>158.78291179349304</v>
      </c>
      <c r="AB7" s="73">
        <f>SUM('2025'!P10:P11)+SUM('2025'!P34:P35)</f>
        <v>173.10756296499687</v>
      </c>
      <c r="AC7" s="73">
        <f>SUM('2025'!Q10:Q11)+SUM('2025'!Q34:Q35)</f>
        <v>198.62181913831967</v>
      </c>
      <c r="AD7" s="73">
        <f>SUM('2025'!R10:R11)+SUM('2025'!R34:R35)</f>
        <v>191.61253341202564</v>
      </c>
      <c r="AE7" s="73">
        <f>SUM('2025'!S10:S11)+SUM('2025'!S34:S35)</f>
        <v>155.01683647781911</v>
      </c>
      <c r="AF7" s="73">
        <f>SUM('2025'!T10:T11)+SUM('2025'!T34:T35)</f>
        <v>122.04755686346415</v>
      </c>
      <c r="AG7" s="73">
        <f>SUM('2025'!U10:U11)+SUM('2025'!U34:U35)</f>
        <v>150.66665036863773</v>
      </c>
      <c r="AH7" s="73">
        <f>SUM('2025'!V10:V11)+SUM('2025'!V34:V35)</f>
        <v>130.26364856300691</v>
      </c>
    </row>
    <row r="9" spans="13:34" x14ac:dyDescent="0.35">
      <c r="M9" t="s">
        <v>58</v>
      </c>
      <c r="N9" t="s">
        <v>2</v>
      </c>
      <c r="O9" t="s">
        <v>3</v>
      </c>
      <c r="P9" t="s">
        <v>4</v>
      </c>
      <c r="Q9" t="s">
        <v>5</v>
      </c>
      <c r="R9" t="s">
        <v>6</v>
      </c>
      <c r="S9" t="s">
        <v>7</v>
      </c>
      <c r="T9" t="s">
        <v>8</v>
      </c>
      <c r="U9" t="s">
        <v>9</v>
      </c>
      <c r="V9" t="s">
        <v>10</v>
      </c>
      <c r="W9" t="s">
        <v>11</v>
      </c>
      <c r="X9" t="s">
        <v>12</v>
      </c>
      <c r="Y9" t="s">
        <v>13</v>
      </c>
      <c r="Z9" t="s">
        <v>14</v>
      </c>
      <c r="AA9" t="s">
        <v>15</v>
      </c>
      <c r="AB9" t="s">
        <v>16</v>
      </c>
      <c r="AC9" t="s">
        <v>17</v>
      </c>
      <c r="AD9" t="s">
        <v>18</v>
      </c>
      <c r="AE9" t="s">
        <v>19</v>
      </c>
      <c r="AF9" t="s">
        <v>20</v>
      </c>
      <c r="AG9" t="s">
        <v>21</v>
      </c>
      <c r="AH9" t="s">
        <v>22</v>
      </c>
    </row>
    <row r="10" spans="13:34" x14ac:dyDescent="0.35">
      <c r="M10">
        <v>2010</v>
      </c>
      <c r="N10" s="73">
        <f>SUM('2010'!B12:B18)+SUM('2010'!B36:B42)</f>
        <v>14.608291003539124</v>
      </c>
      <c r="O10" s="73">
        <f>SUM('2010'!C12:C18)+SUM('2010'!C36:C42)</f>
        <v>30.019311448772733</v>
      </c>
      <c r="P10" s="73">
        <f>SUM('2010'!D12:D18)+SUM('2010'!D36:D42)</f>
        <v>19.822261714791356</v>
      </c>
      <c r="Q10" s="73">
        <f>SUM('2010'!E12:E18)+SUM('2010'!E36:E42)</f>
        <v>10.86590958965205</v>
      </c>
      <c r="R10" s="73">
        <f>SUM('2010'!F12:F18)+SUM('2010'!F36:F42)</f>
        <v>8.867072129040249</v>
      </c>
      <c r="S10" s="73">
        <f>SUM('2010'!G12:G18)+SUM('2010'!G36:G42)</f>
        <v>11.774279155202054</v>
      </c>
      <c r="T10" s="73">
        <f>SUM('2010'!H12:H18)+SUM('2010'!H36:H42)</f>
        <v>13.919163045484719</v>
      </c>
      <c r="U10" s="73">
        <f>SUM('2010'!I12:I18)+SUM('2010'!I36:I42)</f>
        <v>14.881125522155456</v>
      </c>
      <c r="V10" s="73">
        <f>SUM('2010'!J12:J18)+SUM('2010'!J36:J42)</f>
        <v>16.162536540489537</v>
      </c>
      <c r="W10" s="73">
        <f>SUM('2010'!K12:K18)+SUM('2010'!K36:K42)</f>
        <v>18.059039080776849</v>
      </c>
      <c r="X10" s="73">
        <f>SUM('2010'!L12:L18)+SUM('2010'!L36:L42)</f>
        <v>20.109458064956961</v>
      </c>
      <c r="Y10" s="73">
        <f>SUM('2010'!M12:M18)+SUM('2010'!M36:M42)</f>
        <v>21.118656137038066</v>
      </c>
      <c r="Z10" s="73">
        <f>SUM('2010'!N12:N18)+SUM('2010'!N36:N42)</f>
        <v>22.563058000775417</v>
      </c>
      <c r="AA10" s="73">
        <f>SUM('2010'!O12:O18)+SUM('2010'!O36:O42)</f>
        <v>26.120408948789439</v>
      </c>
      <c r="AB10" s="73">
        <f>SUM('2010'!P12:P18)+SUM('2010'!P36:P42)</f>
        <v>33.324931815780758</v>
      </c>
      <c r="AC10" s="73">
        <f>SUM('2010'!Q12:Q18)+SUM('2010'!Q36:Q42)</f>
        <v>36.94608748661372</v>
      </c>
      <c r="AD10" s="73">
        <f>SUM('2010'!R12:R18)+SUM('2010'!R36:R42)</f>
        <v>51.646759228729245</v>
      </c>
      <c r="AE10" s="73">
        <f>SUM('2010'!S12:S18)+SUM('2010'!S36:S42)</f>
        <v>79.948585146994191</v>
      </c>
      <c r="AF10" s="73">
        <f>SUM('2010'!T12:T18)+SUM('2010'!T36:T42)</f>
        <v>150.88460969869175</v>
      </c>
      <c r="AG10" s="73">
        <f>SUM('2010'!U12:U18)+SUM('2010'!U36:U42)</f>
        <v>248.13184081708692</v>
      </c>
      <c r="AH10" s="73">
        <f>SUM('2010'!V12:V18)+SUM('2010'!V36:V42)</f>
        <v>21.934188654473886</v>
      </c>
    </row>
    <row r="11" spans="13:34" x14ac:dyDescent="0.35">
      <c r="M11">
        <v>2025</v>
      </c>
      <c r="N11" s="73">
        <f>SUM('2025'!B12:B18)+SUM('2025'!B36:B42)</f>
        <v>20.692519612653644</v>
      </c>
      <c r="O11" s="73">
        <f>SUM('2025'!C12:C18)+SUM('2025'!C36:C42)</f>
        <v>54.170734406192985</v>
      </c>
      <c r="P11" s="73">
        <f>SUM('2025'!D12:D18)+SUM('2025'!D36:D42)</f>
        <v>37.246076196127952</v>
      </c>
      <c r="Q11" s="73">
        <f>SUM('2025'!E12:E18)+SUM('2025'!E36:E42)</f>
        <v>22.507903335098746</v>
      </c>
      <c r="R11" s="73">
        <f>SUM('2025'!F12:F18)+SUM('2025'!F36:F42)</f>
        <v>24.847154823072351</v>
      </c>
      <c r="S11" s="73">
        <f>SUM('2025'!G12:G18)+SUM('2025'!G36:G42)</f>
        <v>35.723318051932068</v>
      </c>
      <c r="T11" s="73">
        <f>SUM('2025'!H12:H18)+SUM('2025'!H36:H42)</f>
        <v>37.830926989888624</v>
      </c>
      <c r="U11" s="73">
        <f>SUM('2025'!I12:I18)+SUM('2025'!I36:I42)</f>
        <v>36.539475224001421</v>
      </c>
      <c r="V11" s="73">
        <f>SUM('2025'!J12:J18)+SUM('2025'!J36:J42)</f>
        <v>36.498479569815046</v>
      </c>
      <c r="W11" s="73">
        <f>SUM('2025'!K12:K18)+SUM('2025'!K36:K42)</f>
        <v>41.581171844178279</v>
      </c>
      <c r="X11" s="73">
        <f>SUM('2025'!L12:L18)+SUM('2025'!L36:L42)</f>
        <v>44.650772002007955</v>
      </c>
      <c r="Y11" s="73">
        <f>SUM('2025'!M12:M18)+SUM('2025'!M36:M42)</f>
        <v>45.93200584764547</v>
      </c>
      <c r="Z11" s="73">
        <f>SUM('2025'!N12:N18)+SUM('2025'!N36:N42)</f>
        <v>44.007622445861138</v>
      </c>
      <c r="AA11" s="73">
        <f>SUM('2025'!O12:O18)+SUM('2025'!O36:O42)</f>
        <v>47.445768774986462</v>
      </c>
      <c r="AB11" s="73">
        <f>SUM('2025'!P12:P18)+SUM('2025'!P36:P42)</f>
        <v>53.438951544240041</v>
      </c>
      <c r="AC11" s="73">
        <f>SUM('2025'!Q12:Q18)+SUM('2025'!Q36:Q42)</f>
        <v>69.442294812966409</v>
      </c>
      <c r="AD11" s="73">
        <f>SUM('2025'!R12:R18)+SUM('2025'!R36:R42)</f>
        <v>94.189263062256927</v>
      </c>
      <c r="AE11" s="73">
        <f>SUM('2025'!S12:S18)+SUM('2025'!S36:S42)</f>
        <v>139.07326746074574</v>
      </c>
      <c r="AF11" s="73">
        <f>SUM('2025'!T12:T18)+SUM('2025'!T36:T42)</f>
        <v>221.55524354201862</v>
      </c>
      <c r="AG11" s="73">
        <f>SUM('2025'!U12:U18)+SUM('2025'!U36:U42)</f>
        <v>530.67636633391476</v>
      </c>
      <c r="AH11" s="73">
        <f>SUM('2025'!V12:V18)+SUM('2025'!V36:V42)</f>
        <v>47.11499145502107</v>
      </c>
    </row>
    <row r="13" spans="13:34" x14ac:dyDescent="0.35">
      <c r="M13" t="s">
        <v>59</v>
      </c>
      <c r="N13" t="s">
        <v>2</v>
      </c>
      <c r="O13" t="s">
        <v>3</v>
      </c>
      <c r="P13" t="s">
        <v>4</v>
      </c>
      <c r="Q13" t="s">
        <v>5</v>
      </c>
      <c r="R13" t="s">
        <v>6</v>
      </c>
      <c r="S13" t="s">
        <v>7</v>
      </c>
      <c r="T13" t="s">
        <v>8</v>
      </c>
      <c r="U13" t="s">
        <v>9</v>
      </c>
      <c r="V13" t="s">
        <v>10</v>
      </c>
      <c r="W13" t="s">
        <v>11</v>
      </c>
      <c r="X13" t="s">
        <v>12</v>
      </c>
      <c r="Y13" t="s">
        <v>13</v>
      </c>
      <c r="Z13" t="s">
        <v>14</v>
      </c>
      <c r="AA13" t="s">
        <v>15</v>
      </c>
      <c r="AB13" t="s">
        <v>16</v>
      </c>
      <c r="AC13" t="s">
        <v>17</v>
      </c>
      <c r="AD13" t="s">
        <v>18</v>
      </c>
      <c r="AE13" t="s">
        <v>19</v>
      </c>
      <c r="AF13" t="s">
        <v>20</v>
      </c>
      <c r="AG13" t="s">
        <v>21</v>
      </c>
      <c r="AH13" t="s">
        <v>22</v>
      </c>
    </row>
    <row r="14" spans="13:34" x14ac:dyDescent="0.35">
      <c r="M14">
        <v>2010</v>
      </c>
      <c r="N14" s="73">
        <f>SUM('2010'!B19:B20)+SUM('2010'!B43:B44)</f>
        <v>10.489925754292223</v>
      </c>
      <c r="O14" s="73">
        <f>SUM('2010'!C19:C20)+SUM('2010'!C43:C44)</f>
        <v>39.507616867719953</v>
      </c>
      <c r="P14" s="73">
        <f>SUM('2010'!D19:D20)+SUM('2010'!D43:D44)</f>
        <v>44.887564408741007</v>
      </c>
      <c r="Q14" s="73">
        <f>SUM('2010'!E19:E20)+SUM('2010'!E43:E44)</f>
        <v>45.222482498317611</v>
      </c>
      <c r="R14" s="73">
        <f>SUM('2010'!F19:F20)+SUM('2010'!F43:F44)</f>
        <v>43.193234953501936</v>
      </c>
      <c r="S14" s="73">
        <f>SUM('2010'!G19:G20)+SUM('2010'!G43:G44)</f>
        <v>56.296994208328393</v>
      </c>
      <c r="T14" s="73">
        <f>SUM('2010'!H19:H20)+SUM('2010'!H43:H44)</f>
        <v>59.492602533915758</v>
      </c>
      <c r="U14" s="73">
        <f>SUM('2010'!I19:I20)+SUM('2010'!I43:I44)</f>
        <v>56.08138933927173</v>
      </c>
      <c r="V14" s="73">
        <f>SUM('2010'!J19:J20)+SUM('2010'!J43:J44)</f>
        <v>78.671435871202391</v>
      </c>
      <c r="W14" s="73">
        <f>SUM('2010'!K19:K20)+SUM('2010'!K43:K44)</f>
        <v>132.47001944235433</v>
      </c>
      <c r="X14" s="73">
        <f>SUM('2010'!L19:L20)+SUM('2010'!L43:L44)</f>
        <v>148.29306985622748</v>
      </c>
      <c r="Y14" s="73">
        <f>SUM('2010'!M19:M20)+SUM('2010'!M43:M44)</f>
        <v>144.2929183941084</v>
      </c>
      <c r="Z14" s="73">
        <f>SUM('2010'!N19:N20)+SUM('2010'!N43:N44)</f>
        <v>130.26305559632718</v>
      </c>
      <c r="AA14" s="73">
        <f>SUM('2010'!O19:O20)+SUM('2010'!O43:O44)</f>
        <v>117.15747691902767</v>
      </c>
      <c r="AB14" s="73">
        <f>SUM('2010'!P19:P20)+SUM('2010'!P43:P44)</f>
        <v>106.16498512686626</v>
      </c>
      <c r="AC14" s="73">
        <f>SUM('2010'!Q19:Q20)+SUM('2010'!Q43:Q44)</f>
        <v>95.647902497216648</v>
      </c>
      <c r="AD14" s="73">
        <f>SUM('2010'!R19:R20)+SUM('2010'!R43:R44)</f>
        <v>82.084039657768045</v>
      </c>
      <c r="AE14" s="73">
        <f>SUM('2010'!S19:S20)+SUM('2010'!S43:S44)</f>
        <v>63.388792436826449</v>
      </c>
      <c r="AF14" s="73">
        <f>SUM('2010'!T19:T20)+SUM('2010'!T43:T44)</f>
        <v>58.503913193872272</v>
      </c>
      <c r="AG14" s="73">
        <f>SUM('2010'!U19:U20)+SUM('2010'!U43:U44)</f>
        <v>37.663762786743817</v>
      </c>
      <c r="AH14" s="73">
        <f>SUM('2010'!V19:V20)+SUM('2010'!V43:V44)</f>
        <v>81.475043696223068</v>
      </c>
    </row>
    <row r="15" spans="13:34" x14ac:dyDescent="0.35">
      <c r="M15">
        <v>2025</v>
      </c>
      <c r="N15" s="73">
        <f>SUM('2025'!B19:B20)+SUM('2025'!B43:B44)</f>
        <v>19.820686425499073</v>
      </c>
      <c r="O15" s="73">
        <f>SUM('2025'!C19:C20)+SUM('2025'!C43:C44)</f>
        <v>79.890863065509407</v>
      </c>
      <c r="P15" s="73">
        <f>SUM('2025'!D19:D20)+SUM('2025'!D43:D44)</f>
        <v>87.021218480055467</v>
      </c>
      <c r="Q15" s="73">
        <f>SUM('2025'!E19:E20)+SUM('2025'!E43:E44)</f>
        <v>79.34806781894379</v>
      </c>
      <c r="R15" s="73">
        <f>SUM('2025'!F19:F20)+SUM('2025'!F43:F44)</f>
        <v>76.35500346169465</v>
      </c>
      <c r="S15" s="73">
        <f>SUM('2025'!G19:G20)+SUM('2025'!G43:G44)</f>
        <v>76.878706931763034</v>
      </c>
      <c r="T15" s="73">
        <f>SUM('2025'!H19:H20)+SUM('2025'!H43:H44)</f>
        <v>74.405997456040311</v>
      </c>
      <c r="U15" s="73">
        <f>SUM('2025'!I19:I20)+SUM('2025'!I43:I44)</f>
        <v>75.939242296522821</v>
      </c>
      <c r="V15" s="73">
        <f>SUM('2025'!J19:J20)+SUM('2025'!J43:J44)</f>
        <v>108.8397271266175</v>
      </c>
      <c r="W15" s="73">
        <f>SUM('2025'!K19:K20)+SUM('2025'!K43:K44)</f>
        <v>182.76373438600984</v>
      </c>
      <c r="X15" s="73">
        <f>SUM('2025'!L19:L20)+SUM('2025'!L43:L44)</f>
        <v>194.23420221194209</v>
      </c>
      <c r="Y15" s="73">
        <f>SUM('2025'!M19:M20)+SUM('2025'!M43:M44)</f>
        <v>187.92700018194779</v>
      </c>
      <c r="Z15" s="73">
        <f>SUM('2025'!N19:N20)+SUM('2025'!N43:N44)</f>
        <v>163.54362318390139</v>
      </c>
      <c r="AA15" s="73">
        <f>SUM('2025'!O19:O20)+SUM('2025'!O43:O44)</f>
        <v>150.9270081166479</v>
      </c>
      <c r="AB15" s="73">
        <f>SUM('2025'!P19:P20)+SUM('2025'!P43:P44)</f>
        <v>142.66299685856274</v>
      </c>
      <c r="AC15" s="73">
        <f>SUM('2025'!Q19:Q20)+SUM('2025'!Q43:Q44)</f>
        <v>142.27866952977359</v>
      </c>
      <c r="AD15" s="73">
        <f>SUM('2025'!R19:R20)+SUM('2025'!R43:R44)</f>
        <v>127.97167234946035</v>
      </c>
      <c r="AE15" s="73">
        <f>SUM('2025'!S19:S20)+SUM('2025'!S43:S44)</f>
        <v>109.66881993968309</v>
      </c>
      <c r="AF15" s="73">
        <f>SUM('2025'!T19:T20)+SUM('2025'!T43:T44)</f>
        <v>91.585212732671508</v>
      </c>
      <c r="AG15" s="73">
        <f>SUM('2025'!U19:U20)+SUM('2025'!U43:U44)</f>
        <v>106.38647799812546</v>
      </c>
      <c r="AH15" s="73">
        <f>SUM('2025'!V19:V20)+SUM('2025'!V43:V44)</f>
        <v>118.91614666515198</v>
      </c>
    </row>
    <row r="17" spans="13:34" x14ac:dyDescent="0.35">
      <c r="M17" t="s">
        <v>60</v>
      </c>
      <c r="N17" t="s">
        <v>2</v>
      </c>
      <c r="O17" t="s">
        <v>3</v>
      </c>
      <c r="P17" t="s">
        <v>4</v>
      </c>
      <c r="Q17" t="s">
        <v>5</v>
      </c>
      <c r="R17" t="s">
        <v>6</v>
      </c>
      <c r="S17" t="s">
        <v>7</v>
      </c>
      <c r="T17" t="s">
        <v>8</v>
      </c>
      <c r="U17" t="s">
        <v>9</v>
      </c>
      <c r="V17" t="s">
        <v>10</v>
      </c>
      <c r="W17" t="s">
        <v>11</v>
      </c>
      <c r="X17" t="s">
        <v>12</v>
      </c>
      <c r="Y17" t="s">
        <v>13</v>
      </c>
      <c r="Z17" t="s">
        <v>14</v>
      </c>
      <c r="AA17" t="s">
        <v>15</v>
      </c>
      <c r="AB17" t="s">
        <v>16</v>
      </c>
      <c r="AC17" t="s">
        <v>17</v>
      </c>
      <c r="AD17" t="s">
        <v>18</v>
      </c>
      <c r="AE17" t="s">
        <v>19</v>
      </c>
      <c r="AF17" t="s">
        <v>20</v>
      </c>
      <c r="AG17" t="s">
        <v>21</v>
      </c>
      <c r="AH17" t="s">
        <v>22</v>
      </c>
    </row>
    <row r="18" spans="13:34" x14ac:dyDescent="0.35">
      <c r="M18">
        <v>2010</v>
      </c>
      <c r="N18" s="73">
        <f>SUM('2010'!B21:B22)+SUM('2010'!B45:B46)</f>
        <v>0.28086488594683479</v>
      </c>
      <c r="O18" s="73">
        <f>SUM('2010'!C21:C22)+SUM('2010'!C45:C46)</f>
        <v>0.52156336372269252</v>
      </c>
      <c r="P18" s="73">
        <f>SUM('2010'!D21:D22)+SUM('2010'!D45:D46)</f>
        <v>0.65234803770934024</v>
      </c>
      <c r="Q18" s="73">
        <f>SUM('2010'!E21:E22)+SUM('2010'!E45:E46)</f>
        <v>0.70820035978319273</v>
      </c>
      <c r="R18" s="73">
        <f>SUM('2010'!F21:F22)+SUM('2010'!F45:F46)</f>
        <v>0.53896722063188085</v>
      </c>
      <c r="S18" s="73">
        <f>SUM('2010'!G21:G22)+SUM('2010'!G45:G46)</f>
        <v>0.94452811638529444</v>
      </c>
      <c r="T18" s="73">
        <f>SUM('2010'!H21:H22)+SUM('2010'!H45:H46)</f>
        <v>1.1226890050247811</v>
      </c>
      <c r="U18" s="73">
        <f>SUM('2010'!I21:I22)+SUM('2010'!I45:I46)</f>
        <v>1.4027686733441231</v>
      </c>
      <c r="V18" s="73">
        <f>SUM('2010'!J21:J22)+SUM('2010'!J45:J46)</f>
        <v>1.9784404016789383</v>
      </c>
      <c r="W18" s="73">
        <f>SUM('2010'!K21:K22)+SUM('2010'!K45:K46)</f>
        <v>2.9856364581475816</v>
      </c>
      <c r="X18" s="73">
        <f>SUM('2010'!L21:L22)+SUM('2010'!L45:L46)</f>
        <v>4.9923927160236836</v>
      </c>
      <c r="Y18" s="73">
        <f>SUM('2010'!M21:M22)+SUM('2010'!M45:M46)</f>
        <v>8.5150256843604186</v>
      </c>
      <c r="Z18" s="73">
        <f>SUM('2010'!N21:N22)+SUM('2010'!N45:N46)</f>
        <v>12.966323225820483</v>
      </c>
      <c r="AA18" s="73">
        <f>SUM('2010'!O21:O22)+SUM('2010'!O45:O46)</f>
        <v>21.332950067280468</v>
      </c>
      <c r="AB18" s="73">
        <f>SUM('2010'!P21:P22)+SUM('2010'!P45:P46)</f>
        <v>35.948420157865854</v>
      </c>
      <c r="AC18" s="73">
        <f>SUM('2010'!Q21:Q22)+SUM('2010'!Q45:Q46)</f>
        <v>52.897371638425987</v>
      </c>
      <c r="AD18" s="73">
        <f>SUM('2010'!R21:R22)+SUM('2010'!R45:R46)</f>
        <v>69.558161519284425</v>
      </c>
      <c r="AE18" s="73">
        <f>SUM('2010'!S21:S22)+SUM('2010'!S45:S46)</f>
        <v>79.876465478310706</v>
      </c>
      <c r="AF18" s="73">
        <f>SUM('2010'!T21:T22)+SUM('2010'!T45:T46)</f>
        <v>100.63442621555518</v>
      </c>
      <c r="AG18" s="73">
        <f>SUM('2010'!U21:U22)+SUM('2010'!U45:U46)</f>
        <v>87.801446209562002</v>
      </c>
      <c r="AH18" s="73">
        <f>SUM('2010'!V21:V22)+SUM('2010'!V45:V46)</f>
        <v>10.785943665636363</v>
      </c>
    </row>
    <row r="19" spans="13:34" x14ac:dyDescent="0.35">
      <c r="M19">
        <v>2025</v>
      </c>
      <c r="N19" s="73">
        <f>SUM('2025'!B21:B22)+SUM('2025'!B45:B46)</f>
        <v>0.33663660538477652</v>
      </c>
      <c r="O19" s="73">
        <f>SUM('2025'!C21:C22)+SUM('2025'!C45:C46)</f>
        <v>0.60672976766764153</v>
      </c>
      <c r="P19" s="73">
        <f>SUM('2025'!D21:D22)+SUM('2025'!D45:D46)</f>
        <v>0.69024433872198143</v>
      </c>
      <c r="Q19" s="73">
        <f>SUM('2025'!E21:E22)+SUM('2025'!E45:E46)</f>
        <v>0.83553580335452604</v>
      </c>
      <c r="R19" s="73">
        <f>SUM('2025'!F21:F22)+SUM('2025'!F45:F46)</f>
        <v>1.2138741054507074</v>
      </c>
      <c r="S19" s="73">
        <f>SUM('2025'!G21:G22)+SUM('2025'!G45:G46)</f>
        <v>1.6910927633085666</v>
      </c>
      <c r="T19" s="73">
        <f>SUM('2025'!H21:H22)+SUM('2025'!H45:H46)</f>
        <v>2.2044086111542986</v>
      </c>
      <c r="U19" s="73">
        <f>SUM('2025'!I21:I22)+SUM('2025'!I45:I46)</f>
        <v>3.3076537557061125</v>
      </c>
      <c r="V19" s="73">
        <f>SUM('2025'!J21:J22)+SUM('2025'!J45:J46)</f>
        <v>5.0295616917343438</v>
      </c>
      <c r="W19" s="73">
        <f>SUM('2025'!K21:K22)+SUM('2025'!K45:K46)</f>
        <v>7.9038852841952609</v>
      </c>
      <c r="X19" s="73">
        <f>SUM('2025'!L21:L22)+SUM('2025'!L45:L46)</f>
        <v>12.168477445290659</v>
      </c>
      <c r="Y19" s="73">
        <f>SUM('2025'!M21:M22)+SUM('2025'!M45:M46)</f>
        <v>19.696141695066011</v>
      </c>
      <c r="Z19" s="73">
        <f>SUM('2025'!N21:N22)+SUM('2025'!N45:N46)</f>
        <v>28.306520595509301</v>
      </c>
      <c r="AA19" s="73">
        <f>SUM('2025'!O21:O22)+SUM('2025'!O45:O46)</f>
        <v>43.196048997906026</v>
      </c>
      <c r="AB19" s="73">
        <f>SUM('2025'!P21:P22)+SUM('2025'!P45:P46)</f>
        <v>66.143269373281569</v>
      </c>
      <c r="AC19" s="73">
        <f>SUM('2025'!Q21:Q22)+SUM('2025'!Q45:Q46)</f>
        <v>101.44648396460911</v>
      </c>
      <c r="AD19" s="73">
        <f>SUM('2025'!R21:R22)+SUM('2025'!R45:R46)</f>
        <v>135.82079074240781</v>
      </c>
      <c r="AE19" s="73">
        <f>SUM('2025'!S21:S22)+SUM('2025'!S45:S46)</f>
        <v>164.43301364413009</v>
      </c>
      <c r="AF19" s="73">
        <f>SUM('2025'!T21:T22)+SUM('2025'!T45:T46)</f>
        <v>176.21173274159867</v>
      </c>
      <c r="AG19" s="73">
        <f>SUM('2025'!U21:U22)+SUM('2025'!U45:U46)</f>
        <v>264.01908128656345</v>
      </c>
      <c r="AH19" s="73">
        <f>SUM('2025'!V21:V22)+SUM('2025'!V45:V46)</f>
        <v>26.599549716149141</v>
      </c>
    </row>
    <row r="21" spans="13:34" x14ac:dyDescent="0.35">
      <c r="M21" t="s">
        <v>61</v>
      </c>
      <c r="N21" t="s">
        <v>2</v>
      </c>
      <c r="O21" t="s">
        <v>3</v>
      </c>
      <c r="P21" t="s">
        <v>4</v>
      </c>
      <c r="Q21" t="s">
        <v>5</v>
      </c>
      <c r="R21" t="s">
        <v>6</v>
      </c>
      <c r="S21" t="s">
        <v>7</v>
      </c>
      <c r="T21" t="s">
        <v>8</v>
      </c>
      <c r="U21" t="s">
        <v>9</v>
      </c>
      <c r="V21" t="s">
        <v>10</v>
      </c>
      <c r="W21" t="s">
        <v>11</v>
      </c>
      <c r="X21" t="s">
        <v>12</v>
      </c>
      <c r="Y21" t="s">
        <v>13</v>
      </c>
      <c r="Z21" t="s">
        <v>14</v>
      </c>
      <c r="AA21" t="s">
        <v>15</v>
      </c>
      <c r="AB21" t="s">
        <v>16</v>
      </c>
      <c r="AC21" t="s">
        <v>17</v>
      </c>
      <c r="AD21" t="s">
        <v>18</v>
      </c>
      <c r="AE21" t="s">
        <v>19</v>
      </c>
      <c r="AF21" t="s">
        <v>20</v>
      </c>
      <c r="AG21" t="s">
        <v>21</v>
      </c>
      <c r="AH21" t="s">
        <v>22</v>
      </c>
    </row>
    <row r="22" spans="13:34" x14ac:dyDescent="0.35">
      <c r="M22">
        <v>2010</v>
      </c>
      <c r="N22" s="73">
        <f>'2010'!B23+'2010'!B47</f>
        <v>9.5180930932379937</v>
      </c>
      <c r="O22" s="73">
        <f>'2010'!C23+'2010'!C47</f>
        <v>5.6288616011549841</v>
      </c>
      <c r="P22" s="73">
        <f>'2010'!D23+'2010'!D47</f>
        <v>8.9091601470074657</v>
      </c>
      <c r="Q22" s="73">
        <f>'2010'!E23+'2010'!E47</f>
        <v>7.1573539921777058</v>
      </c>
      <c r="R22" s="73">
        <f>'2010'!F23+'2010'!F47</f>
        <v>6.8605056903076482</v>
      </c>
      <c r="S22" s="73">
        <f>'2010'!G23+'2010'!G47</f>
        <v>9.6825390766233976</v>
      </c>
      <c r="T22" s="73">
        <f>'2010'!H23+'2010'!H47</f>
        <v>11.374368963925495</v>
      </c>
      <c r="U22" s="73">
        <f>'2010'!I23+'2010'!I47</f>
        <v>11.54024366668347</v>
      </c>
      <c r="V22" s="73">
        <f>'2010'!J23+'2010'!J47</f>
        <v>12.436481156406607</v>
      </c>
      <c r="W22" s="73">
        <f>'2010'!K23+'2010'!K47</f>
        <v>14.562108958830107</v>
      </c>
      <c r="X22" s="73">
        <f>'2010'!L23+'2010'!L47</f>
        <v>17.974222359434524</v>
      </c>
      <c r="Y22" s="73">
        <f>'2010'!M23+'2010'!M47</f>
        <v>21.060355496298911</v>
      </c>
      <c r="Z22" s="73">
        <f>'2010'!N23+'2010'!N47</f>
        <v>23.759256713902637</v>
      </c>
      <c r="AA22" s="73">
        <f>'2010'!O23+'2010'!O47</f>
        <v>26.987036690059789</v>
      </c>
      <c r="AB22" s="73">
        <f>'2010'!P23+'2010'!P47</f>
        <v>29.917530211754162</v>
      </c>
      <c r="AC22" s="73">
        <f>'2010'!Q23+'2010'!Q47</f>
        <v>34.051876847973119</v>
      </c>
      <c r="AD22" s="73">
        <f>'2010'!R23+'2010'!R47</f>
        <v>40.214565290468975</v>
      </c>
      <c r="AE22" s="73">
        <f>'2010'!S23+'2010'!S47</f>
        <v>48.480311044728737</v>
      </c>
      <c r="AF22" s="73">
        <f>'2010'!T23+'2010'!T47</f>
        <v>77.941879089905015</v>
      </c>
      <c r="AG22" s="73">
        <f>'2010'!U23+'2010'!U47</f>
        <v>119.35690343539575</v>
      </c>
      <c r="AH22" s="73">
        <f>'2010'!V23+'2010'!V47</f>
        <v>16.538856941677338</v>
      </c>
    </row>
    <row r="23" spans="13:34" x14ac:dyDescent="0.35">
      <c r="M23">
        <v>2025</v>
      </c>
      <c r="N23" s="73">
        <f>'2025'!B23+'2025'!B47+'2025'!B48</f>
        <v>17.604540905887486</v>
      </c>
      <c r="O23" s="73">
        <f>'2025'!C23+'2025'!C47+'2025'!C48</f>
        <v>10.774368662239818</v>
      </c>
      <c r="P23" s="73">
        <f>'2025'!D23+'2025'!D47+'2025'!D48</f>
        <v>18.797024856177597</v>
      </c>
      <c r="Q23" s="73">
        <f>'2025'!E23+'2025'!E47+'2025'!E48</f>
        <v>16.570013782444203</v>
      </c>
      <c r="R23" s="73">
        <f>'2025'!F23+'2025'!F47+'2025'!F48</f>
        <v>17.414943560023907</v>
      </c>
      <c r="S23" s="73">
        <f>'2025'!G23+'2025'!G47+'2025'!G48</f>
        <v>22.55609413016246</v>
      </c>
      <c r="T23" s="73">
        <f>'2025'!H23+'2025'!H47+'2025'!H48</f>
        <v>26.127868268578627</v>
      </c>
      <c r="U23" s="73">
        <f>'2025'!I23+'2025'!I47+'2025'!I48</f>
        <v>27.51589428452424</v>
      </c>
      <c r="V23" s="73">
        <f>'2025'!J23+'2025'!J47+'2025'!J48</f>
        <v>28.400409759254647</v>
      </c>
      <c r="W23" s="73">
        <f>'2025'!K23+'2025'!K47+'2025'!K48</f>
        <v>33.09762393687285</v>
      </c>
      <c r="X23" s="73">
        <f>'2025'!L23+'2025'!L47+'2025'!L48</f>
        <v>37.618567682250401</v>
      </c>
      <c r="Y23" s="73">
        <f>'2025'!M23+'2025'!M47+'2025'!M48</f>
        <v>42.089082550035371</v>
      </c>
      <c r="Z23" s="73">
        <f>'2025'!N23+'2025'!N47+'2025'!N48</f>
        <v>41.983203858184943</v>
      </c>
      <c r="AA23" s="73">
        <f>'2025'!O23+'2025'!O47+'2025'!O48</f>
        <v>46.585696355021454</v>
      </c>
      <c r="AB23" s="73">
        <f>'2025'!P23+'2025'!P47+'2025'!P48</f>
        <v>51.603210309166322</v>
      </c>
      <c r="AC23" s="73">
        <f>'2025'!Q23+'2025'!Q47+'2025'!Q48</f>
        <v>60.018966732299745</v>
      </c>
      <c r="AD23" s="73">
        <f>'2025'!R23+'2025'!R47+'2025'!R48</f>
        <v>65.144025521793935</v>
      </c>
      <c r="AE23" s="73">
        <f>'2025'!S23+'2025'!S47+'2025'!S48</f>
        <v>73.731947688069511</v>
      </c>
      <c r="AF23" s="73">
        <f>'2025'!T23+'2025'!T47+'2025'!T48</f>
        <v>90.066558458509732</v>
      </c>
      <c r="AG23" s="73">
        <f>'2025'!U23+'2025'!U47+'2025'!U48</f>
        <v>179.59395965605634</v>
      </c>
      <c r="AH23" s="73">
        <f>'2025'!V23+'2025'!V47+'2025'!V48</f>
        <v>34.392042599275463</v>
      </c>
    </row>
    <row r="25" spans="13:34" x14ac:dyDescent="0.35">
      <c r="M25" t="s">
        <v>62</v>
      </c>
      <c r="N25" t="s">
        <v>2</v>
      </c>
      <c r="O25" t="s">
        <v>3</v>
      </c>
      <c r="P25" t="s">
        <v>4</v>
      </c>
      <c r="Q25" t="s">
        <v>5</v>
      </c>
      <c r="R25" t="s">
        <v>6</v>
      </c>
      <c r="S25" t="s">
        <v>7</v>
      </c>
      <c r="T25" t="s">
        <v>8</v>
      </c>
      <c r="U25" t="s">
        <v>9</v>
      </c>
      <c r="V25" t="s">
        <v>10</v>
      </c>
      <c r="W25" t="s">
        <v>11</v>
      </c>
      <c r="X25" t="s">
        <v>12</v>
      </c>
      <c r="Y25" t="s">
        <v>13</v>
      </c>
      <c r="Z25" t="s">
        <v>14</v>
      </c>
      <c r="AA25" t="s">
        <v>15</v>
      </c>
      <c r="AB25" t="s">
        <v>16</v>
      </c>
      <c r="AC25" t="s">
        <v>17</v>
      </c>
      <c r="AD25" t="s">
        <v>18</v>
      </c>
      <c r="AE25" t="s">
        <v>19</v>
      </c>
      <c r="AF25" t="s">
        <v>20</v>
      </c>
      <c r="AG25" t="s">
        <v>21</v>
      </c>
      <c r="AH25" t="s">
        <v>22</v>
      </c>
    </row>
    <row r="26" spans="13:34" x14ac:dyDescent="0.35">
      <c r="M26">
        <v>2010</v>
      </c>
      <c r="N26" s="73">
        <f>SUM('2010'!B27:B29)+SUM('2010'!B50:B52)</f>
        <v>0.75728552012105776</v>
      </c>
      <c r="O26" s="73">
        <f>SUM('2010'!C27:C29)+SUM('2010'!C50:C52)</f>
        <v>23.549927676460193</v>
      </c>
      <c r="P26" s="73">
        <f>SUM('2010'!D27:D29)+SUM('2010'!D50:D52)</f>
        <v>145.73937981982206</v>
      </c>
      <c r="Q26" s="73">
        <f>SUM('2010'!E27:E29)+SUM('2010'!E50:E52)</f>
        <v>62.738743872964761</v>
      </c>
      <c r="R26" s="73">
        <f>SUM('2010'!F27:F29)+SUM('2010'!F50:F52)</f>
        <v>25.794374268223834</v>
      </c>
      <c r="S26" s="73">
        <f>SUM('2010'!G27:G29)+SUM('2010'!G50:G52)</f>
        <v>50.832992834976196</v>
      </c>
      <c r="T26" s="73">
        <f>SUM('2010'!H27:H29)+SUM('2010'!H50:H52)</f>
        <v>74.713575557792268</v>
      </c>
      <c r="U26" s="73">
        <f>SUM('2010'!I27:I29)+SUM('2010'!I50:I52)</f>
        <v>91.613891067667609</v>
      </c>
      <c r="V26" s="73">
        <f>SUM('2010'!J27:J29)+SUM('2010'!J50:J52)</f>
        <v>106.34432827846052</v>
      </c>
      <c r="W26" s="73">
        <f>SUM('2010'!K27:K29)+SUM('2010'!K50:K52)</f>
        <v>118.46500500701859</v>
      </c>
      <c r="X26" s="73">
        <f>SUM('2010'!L27:L29)+SUM('2010'!L50:L52)</f>
        <v>130.9628041581901</v>
      </c>
      <c r="Y26" s="73">
        <f>SUM('2010'!M27:M29)+SUM('2010'!M50:M52)</f>
        <v>139.525254670366</v>
      </c>
      <c r="Z26" s="73">
        <f>SUM('2010'!N27:N29)+SUM('2010'!N50:N52)</f>
        <v>139.01162777536149</v>
      </c>
      <c r="AA26" s="73">
        <f>SUM('2010'!O27:O29)+SUM('2010'!O50:O52)</f>
        <v>141.66828026482571</v>
      </c>
      <c r="AB26" s="73">
        <f>SUM('2010'!P27:P29)+SUM('2010'!P50:P52)</f>
        <v>136.6505725350689</v>
      </c>
      <c r="AC26" s="73">
        <f>SUM('2010'!Q27:Q29)+SUM('2010'!Q50:Q52)</f>
        <v>127.99922099351804</v>
      </c>
      <c r="AD26" s="73">
        <f>SUM('2010'!R27:R29)+SUM('2010'!R50:R52)</f>
        <v>111.82696046275669</v>
      </c>
      <c r="AE26" s="73">
        <f>SUM('2010'!S27:S29)+SUM('2010'!S50:S52)</f>
        <v>91.207705879023933</v>
      </c>
      <c r="AF26" s="73">
        <f>SUM('2010'!T27:T29)+SUM('2010'!T50:T52)</f>
        <v>88.631652766759856</v>
      </c>
      <c r="AG26" s="73">
        <f>SUM('2010'!U27:U29)+SUM('2010'!U50:U52)</f>
        <v>61.374274762119924</v>
      </c>
      <c r="AH26" s="73">
        <f>SUM('2010'!V27:V29)+SUM('2010'!V50:V52)</f>
        <v>93.901161169134554</v>
      </c>
    </row>
    <row r="27" spans="13:34" x14ac:dyDescent="0.35">
      <c r="M27">
        <v>2025</v>
      </c>
      <c r="N27" s="73">
        <f>SUM('2025'!B27:B29)+SUM('2025'!B51:B53)</f>
        <v>5.5160376073949102</v>
      </c>
      <c r="O27" s="73">
        <f>SUM('2025'!C27:C29)+SUM('2025'!C51:C53)</f>
        <v>73.442627650159224</v>
      </c>
      <c r="P27" s="73">
        <f>SUM('2025'!D27:D29)+SUM('2025'!D51:D53)</f>
        <v>288.29068572105996</v>
      </c>
      <c r="Q27" s="73">
        <f>SUM('2025'!E27:E29)+SUM('2025'!E51:E53)</f>
        <v>175.06026470763243</v>
      </c>
      <c r="R27" s="73">
        <f>SUM('2025'!F27:F29)+SUM('2025'!F51:F53)</f>
        <v>48.573347617458658</v>
      </c>
      <c r="S27" s="73">
        <f>SUM('2025'!G27:G29)+SUM('2025'!G51:G53)</f>
        <v>66.876892232654328</v>
      </c>
      <c r="T27" s="73">
        <f>SUM('2025'!H27:H29)+SUM('2025'!H51:H53)</f>
        <v>81.628797905127215</v>
      </c>
      <c r="U27" s="73">
        <f>SUM('2025'!I27:I29)+SUM('2025'!I51:I53)</f>
        <v>95.539124717535032</v>
      </c>
      <c r="V27" s="73">
        <f>SUM('2025'!J27:J29)+SUM('2025'!J51:J53)</f>
        <v>113.06244527152526</v>
      </c>
      <c r="W27" s="73">
        <f>SUM('2025'!K27:K29)+SUM('2025'!K51:K53)</f>
        <v>137.96256356751923</v>
      </c>
      <c r="X27" s="73">
        <f>SUM('2025'!L27:L29)+SUM('2025'!L51:L53)</f>
        <v>164.80731022956763</v>
      </c>
      <c r="Y27" s="73">
        <f>SUM('2025'!M27:M29)+SUM('2025'!M51:M53)</f>
        <v>194.47693657821523</v>
      </c>
      <c r="Z27" s="73">
        <f>SUM('2025'!N27:N29)+SUM('2025'!N51:N53)</f>
        <v>198.87588760372955</v>
      </c>
      <c r="AA27" s="73">
        <f>SUM('2025'!O27:O29)+SUM('2025'!O51:O53)</f>
        <v>200.50670160292722</v>
      </c>
      <c r="AB27" s="73">
        <f>SUM('2025'!P27:P29)+SUM('2025'!P51:P53)</f>
        <v>198.87779022370623</v>
      </c>
      <c r="AC27" s="73">
        <f>SUM('2025'!Q27:Q29)+SUM('2025'!Q51:Q53)</f>
        <v>210.41565006058681</v>
      </c>
      <c r="AD27" s="73">
        <f>SUM('2025'!R27:R29)+SUM('2025'!R51:R53)</f>
        <v>208.31117053379805</v>
      </c>
      <c r="AE27" s="73">
        <f>SUM('2025'!S27:S29)+SUM('2025'!S51:S53)</f>
        <v>181.57119258449575</v>
      </c>
      <c r="AF27" s="73">
        <f>SUM('2025'!T27:T29)+SUM('2025'!T51:T53)</f>
        <v>141.58173536823395</v>
      </c>
      <c r="AG27" s="73">
        <f>SUM('2025'!U27:U29)+SUM('2025'!U51:U53)</f>
        <v>153.53667746487628</v>
      </c>
      <c r="AH27" s="73">
        <f>SUM('2025'!V27:V29)+SUM('2025'!V51:V53)</f>
        <v>147.31126425803248</v>
      </c>
    </row>
    <row r="29" spans="13:34" x14ac:dyDescent="0.35">
      <c r="M29" t="s">
        <v>63</v>
      </c>
      <c r="N29" t="s">
        <v>2</v>
      </c>
      <c r="O29" t="s">
        <v>3</v>
      </c>
      <c r="P29" t="s">
        <v>4</v>
      </c>
      <c r="Q29" t="s">
        <v>5</v>
      </c>
      <c r="R29" t="s">
        <v>6</v>
      </c>
      <c r="S29" t="s">
        <v>7</v>
      </c>
      <c r="T29" t="s">
        <v>8</v>
      </c>
      <c r="U29" t="s">
        <v>9</v>
      </c>
      <c r="V29" t="s">
        <v>10</v>
      </c>
      <c r="W29" t="s">
        <v>11</v>
      </c>
      <c r="X29" t="s">
        <v>12</v>
      </c>
      <c r="Y29" t="s">
        <v>13</v>
      </c>
      <c r="Z29" t="s">
        <v>14</v>
      </c>
      <c r="AA29" t="s">
        <v>15</v>
      </c>
      <c r="AB29" t="s">
        <v>16</v>
      </c>
      <c r="AC29" t="s">
        <v>17</v>
      </c>
      <c r="AD29" t="s">
        <v>18</v>
      </c>
      <c r="AE29" t="s">
        <v>19</v>
      </c>
      <c r="AF29" t="s">
        <v>20</v>
      </c>
      <c r="AG29" t="s">
        <v>21</v>
      </c>
      <c r="AH29" t="s">
        <v>22</v>
      </c>
    </row>
    <row r="30" spans="13:34" x14ac:dyDescent="0.35">
      <c r="M30">
        <v>2010</v>
      </c>
      <c r="N30" s="73">
        <f>'2010'!B24+'2010'!B25+'2010'!B26+'2010'!B48+'2010'!B49</f>
        <v>6.9226183238309531</v>
      </c>
      <c r="O30" s="73">
        <f>'2010'!C24+'2010'!C25+'2010'!C26+'2010'!C48+'2010'!C49</f>
        <v>6.3229735598521311</v>
      </c>
      <c r="P30" s="73">
        <f>'2010'!D24+'2010'!D25+'2010'!D26+'2010'!D48+'2010'!D49</f>
        <v>6.1468148916586758</v>
      </c>
      <c r="Q30" s="73">
        <f>'2010'!E24+'2010'!E25+'2010'!E26+'2010'!E48+'2010'!E49</f>
        <v>10.446101097848898</v>
      </c>
      <c r="R30" s="73">
        <f>'2010'!F24+'2010'!F25+'2010'!F26+'2010'!F48+'2010'!F49</f>
        <v>14.977095221736654</v>
      </c>
      <c r="S30" s="73">
        <f>'2010'!G24+'2010'!G25+'2010'!G26+'2010'!G48+'2010'!G49</f>
        <v>20.496012960258074</v>
      </c>
      <c r="T30" s="73">
        <f>'2010'!H24+'2010'!H25+'2010'!H26+'2010'!H48+'2010'!H49</f>
        <v>21.37881910128187</v>
      </c>
      <c r="U30" s="73">
        <f>'2010'!I24+'2010'!I25+'2010'!I26+'2010'!I48+'2010'!I49</f>
        <v>19.00698179664586</v>
      </c>
      <c r="V30" s="73">
        <f>'2010'!J24+'2010'!J25+'2010'!J26+'2010'!J48+'2010'!J49</f>
        <v>18.259774444745826</v>
      </c>
      <c r="W30" s="73">
        <f>'2010'!K24+'2010'!K25+'2010'!K26+'2010'!K48+'2010'!K49</f>
        <v>20.176962299866183</v>
      </c>
      <c r="X30" s="73">
        <f>'2010'!L24+'2010'!L25+'2010'!L26+'2010'!L48+'2010'!L49</f>
        <v>23.741935661729485</v>
      </c>
      <c r="Y30" s="73">
        <f>'2010'!M24+'2010'!M25+'2010'!M26+'2010'!M48+'2010'!M49</f>
        <v>26.040569422734599</v>
      </c>
      <c r="Z30" s="73">
        <f>'2010'!N24+'2010'!N25+'2010'!N26+'2010'!N48+'2010'!N49</f>
        <v>30.878800925679762</v>
      </c>
      <c r="AA30" s="73">
        <f>'2010'!O24+'2010'!O25+'2010'!O26+'2010'!O48+'2010'!O49</f>
        <v>35.776909693689468</v>
      </c>
      <c r="AB30" s="73">
        <f>'2010'!P24+'2010'!P25+'2010'!P26+'2010'!P48+'2010'!P49</f>
        <v>37.736614850352375</v>
      </c>
      <c r="AC30" s="73">
        <f>'2010'!Q24+'2010'!Q25+'2010'!Q26+'2010'!Q48+'2010'!Q49</f>
        <v>38.166194357341844</v>
      </c>
      <c r="AD30" s="73">
        <f>'2010'!R24+'2010'!R25+'2010'!R26+'2010'!R48+'2010'!R49</f>
        <v>37.950923913797972</v>
      </c>
      <c r="AE30" s="73">
        <f>'2010'!S24+'2010'!S25+'2010'!S26+'2010'!S48+'2010'!S49</f>
        <v>37.928240847727345</v>
      </c>
      <c r="AF30" s="73">
        <f>'2010'!T24+'2010'!T25+'2010'!T26+'2010'!T48+'2010'!T49</f>
        <v>53.772136795598371</v>
      </c>
      <c r="AG30" s="73">
        <f>'2010'!U24+'2010'!U25+'2010'!U26+'2010'!U48+'2010'!U49</f>
        <v>76.581105861757592</v>
      </c>
      <c r="AH30" s="73">
        <f>'2010'!V24+'2010'!V25+'2010'!V26+'2010'!V48+'2010'!V49</f>
        <v>21.184986805196576</v>
      </c>
    </row>
    <row r="31" spans="13:34" x14ac:dyDescent="0.35">
      <c r="M31">
        <v>2025</v>
      </c>
      <c r="N31" s="73">
        <f>'2025'!B24+'2025'!B25+'2025'!B26+'2025'!B49+'2025'!B50</f>
        <v>5.63922532690263</v>
      </c>
      <c r="O31" s="73">
        <f>'2025'!C24+'2025'!C25+'2025'!C26+'2025'!C49+'2025'!C50</f>
        <v>6.9893960316375097</v>
      </c>
      <c r="P31" s="73">
        <f>'2025'!D24+'2025'!D25+'2025'!D26+'2025'!D49+'2025'!D50</f>
        <v>6.9456242190492548</v>
      </c>
      <c r="Q31" s="73">
        <f>'2025'!E24+'2025'!E25+'2025'!E26+'2025'!E49+'2025'!E50</f>
        <v>11.693029439125567</v>
      </c>
      <c r="R31" s="73">
        <f>'2025'!F24+'2025'!F25+'2025'!F26+'2025'!F49+'2025'!F50</f>
        <v>17.398922227768217</v>
      </c>
      <c r="S31" s="73">
        <f>'2025'!G24+'2025'!G25+'2025'!G26+'2025'!G49+'2025'!G50</f>
        <v>25.052048509714577</v>
      </c>
      <c r="T31" s="73">
        <f>'2025'!H24+'2025'!H25+'2025'!H26+'2025'!H49+'2025'!H50</f>
        <v>27.469296007542201</v>
      </c>
      <c r="U31" s="73">
        <f>'2025'!I24+'2025'!I25+'2025'!I26+'2025'!I49+'2025'!I50</f>
        <v>24.792793469690711</v>
      </c>
      <c r="V31" s="73">
        <f>'2025'!J24+'2025'!J25+'2025'!J26+'2025'!J49+'2025'!J50</f>
        <v>21.358178977248624</v>
      </c>
      <c r="W31" s="73">
        <f>'2025'!K24+'2025'!K25+'2025'!K26+'2025'!K49+'2025'!K50</f>
        <v>21.240076370916341</v>
      </c>
      <c r="X31" s="73">
        <f>'2025'!L24+'2025'!L25+'2025'!L26+'2025'!L49+'2025'!L50</f>
        <v>22.194238243332059</v>
      </c>
      <c r="Y31" s="73">
        <f>'2025'!M24+'2025'!M25+'2025'!M26+'2025'!M49+'2025'!M50</f>
        <v>23.521726329895809</v>
      </c>
      <c r="Z31" s="73">
        <f>'2025'!N24+'2025'!N25+'2025'!N26+'2025'!N49+'2025'!N50</f>
        <v>24.775591440817522</v>
      </c>
      <c r="AA31" s="73">
        <f>'2025'!O24+'2025'!O25+'2025'!O26+'2025'!O49+'2025'!O50</f>
        <v>30.166356364039689</v>
      </c>
      <c r="AB31" s="73">
        <f>'2025'!P24+'2025'!P25+'2025'!P26+'2025'!P49+'2025'!P50</f>
        <v>34.352919604336726</v>
      </c>
      <c r="AC31" s="73">
        <f>'2025'!Q24+'2025'!Q25+'2025'!Q26+'2025'!Q49+'2025'!Q50</f>
        <v>39.777202797705215</v>
      </c>
      <c r="AD31" s="73">
        <f>'2025'!R24+'2025'!R25+'2025'!R26+'2025'!R49+'2025'!R50</f>
        <v>40.204897350385998</v>
      </c>
      <c r="AE31" s="73">
        <f>'2025'!S24+'2025'!S25+'2025'!S26+'2025'!S49+'2025'!S50</f>
        <v>40.850366899356239</v>
      </c>
      <c r="AF31" s="73">
        <f>'2025'!T24+'2025'!T25+'2025'!T26+'2025'!T49+'2025'!T50</f>
        <v>46.33612006642425</v>
      </c>
      <c r="AG31" s="73">
        <f>'2025'!U24+'2025'!U25+'2025'!U26+'2025'!U49+'2025'!U50</f>
        <v>90.532202558438456</v>
      </c>
      <c r="AH31" s="73">
        <f>'2025'!V24+'2025'!V25+'2025'!V26+'2025'!V49+'2025'!V50</f>
        <v>23.118846958879367</v>
      </c>
    </row>
    <row r="33" spans="13:35" x14ac:dyDescent="0.35">
      <c r="M33" t="s">
        <v>49</v>
      </c>
      <c r="N33" t="s">
        <v>2</v>
      </c>
      <c r="O33" t="s">
        <v>3</v>
      </c>
      <c r="P33" t="s">
        <v>4</v>
      </c>
      <c r="Q33" t="s">
        <v>5</v>
      </c>
      <c r="R33" t="s">
        <v>6</v>
      </c>
      <c r="S33" t="s">
        <v>7</v>
      </c>
      <c r="T33" t="s">
        <v>8</v>
      </c>
      <c r="U33" t="s">
        <v>9</v>
      </c>
      <c r="V33" t="s">
        <v>10</v>
      </c>
      <c r="W33" t="s">
        <v>11</v>
      </c>
      <c r="X33" t="s">
        <v>12</v>
      </c>
      <c r="Y33" t="s">
        <v>13</v>
      </c>
      <c r="Z33" t="s">
        <v>14</v>
      </c>
      <c r="AA33" t="s">
        <v>15</v>
      </c>
      <c r="AB33" t="s">
        <v>16</v>
      </c>
      <c r="AC33" t="s">
        <v>17</v>
      </c>
      <c r="AD33" t="s">
        <v>18</v>
      </c>
      <c r="AE33" t="s">
        <v>19</v>
      </c>
      <c r="AF33" t="s">
        <v>20</v>
      </c>
      <c r="AG33" t="s">
        <v>21</v>
      </c>
      <c r="AH33" t="s">
        <v>22</v>
      </c>
    </row>
    <row r="34" spans="13:35" x14ac:dyDescent="0.35">
      <c r="M34">
        <v>2010</v>
      </c>
      <c r="N34" s="74">
        <f>'2010'!B30+'2010'!B53</f>
        <v>191.65613668261639</v>
      </c>
      <c r="O34" s="74">
        <f>'2010'!C30+'2010'!C53</f>
        <v>182.50062923425128</v>
      </c>
      <c r="P34" s="74">
        <f>'2010'!D30+'2010'!D53</f>
        <v>308.56359311863355</v>
      </c>
      <c r="Q34" s="74">
        <f>'2010'!E30+'2010'!E53</f>
        <v>235.48848110952534</v>
      </c>
      <c r="R34" s="74">
        <f>'2010'!F30+'2010'!F53</f>
        <v>194.85490947573621</v>
      </c>
      <c r="S34" s="74">
        <f>'2010'!G30+'2010'!G53</f>
        <v>276.17876665192989</v>
      </c>
      <c r="T34" s="74">
        <f>'2010'!H30+'2010'!H53</f>
        <v>331.53572149450247</v>
      </c>
      <c r="U34" s="74">
        <f>'2010'!I30+'2010'!I53</f>
        <v>345.42202935333461</v>
      </c>
      <c r="V34" s="74">
        <f>'2010'!J30+'2010'!J53</f>
        <v>392.23518736896392</v>
      </c>
      <c r="W34" s="74">
        <f>'2010'!K30+'2010'!K53</f>
        <v>482.09508566007196</v>
      </c>
      <c r="X34" s="74">
        <f>'2010'!L30+'2010'!L53</f>
        <v>546.01117615904786</v>
      </c>
      <c r="Y34" s="74">
        <f>'2010'!M30+'2010'!M53</f>
        <v>586.74528518082877</v>
      </c>
      <c r="Z34" s="74">
        <f>'2010'!N30+'2010'!N53</f>
        <v>620.70179388540555</v>
      </c>
      <c r="AA34" s="74">
        <f>'2010'!O30+'2010'!O53</f>
        <v>671.0091979879129</v>
      </c>
      <c r="AB34" s="74">
        <f>'2010'!P30+'2010'!P53</f>
        <v>707.19478117556082</v>
      </c>
      <c r="AC34" s="74">
        <f>'2010'!Q30+'2010'!Q53</f>
        <v>734.79089606537241</v>
      </c>
      <c r="AD34" s="74">
        <f>'2010'!R30+'2010'!R53</f>
        <v>753.96025986605332</v>
      </c>
      <c r="AE34" s="74">
        <f>'2010'!S30+'2010'!S53</f>
        <v>747.94508250970625</v>
      </c>
      <c r="AF34" s="74">
        <f>'2010'!T30+'2010'!T53</f>
        <v>961.67555144784296</v>
      </c>
      <c r="AG34" s="74">
        <f>'2010'!U30+'2010'!U53</f>
        <v>1088.6257660669798</v>
      </c>
      <c r="AH34" s="74">
        <f>'2010'!V30+'2010'!V53</f>
        <v>430.1199251951324</v>
      </c>
    </row>
    <row r="35" spans="13:35" x14ac:dyDescent="0.35">
      <c r="M35">
        <v>2025</v>
      </c>
      <c r="N35" s="74">
        <f>+'2025'!B54+'2025'!B30</f>
        <v>278.88010053559378</v>
      </c>
      <c r="O35" s="74">
        <f>+'2025'!C54+'2025'!C30</f>
        <v>321.96180405937861</v>
      </c>
      <c r="P35" s="74">
        <f>+'2025'!D54+'2025'!D30</f>
        <v>545.73773752374836</v>
      </c>
      <c r="Q35" s="74">
        <f>+'2025'!E54+'2025'!E30</f>
        <v>429.48986056468345</v>
      </c>
      <c r="R35" s="74">
        <f>+'2025'!F54+'2025'!F30</f>
        <v>314.73216746520848</v>
      </c>
      <c r="S35" s="74">
        <f>+'2025'!G54+'2025'!G30</f>
        <v>388.10987954568594</v>
      </c>
      <c r="T35" s="74">
        <f>+'2025'!H54+'2025'!H30</f>
        <v>425.56637747848606</v>
      </c>
      <c r="U35" s="74">
        <f>+'2025'!I54+'2025'!I30</f>
        <v>447.73557318320297</v>
      </c>
      <c r="V35" s="74">
        <f>+'2025'!J54+'2025'!J30</f>
        <v>501.5217657979012</v>
      </c>
      <c r="W35" s="74">
        <f>+'2025'!K54+'2025'!K30</f>
        <v>630.40782756689805</v>
      </c>
      <c r="X35" s="74">
        <f>+'2025'!L54+'2025'!L30</f>
        <v>690.21149690606933</v>
      </c>
      <c r="Y35" s="74">
        <f>+'2025'!M54+'2025'!M30</f>
        <v>742.82217010318197</v>
      </c>
      <c r="Z35" s="74">
        <f>+'2025'!N54+'2025'!N30</f>
        <v>729.74625897067517</v>
      </c>
      <c r="AA35" s="74">
        <f>+'2025'!O54+'2025'!O30</f>
        <v>778.07852405408494</v>
      </c>
      <c r="AB35" s="74">
        <f>+'2025'!P54+'2025'!P30</f>
        <v>838.90257581961782</v>
      </c>
      <c r="AC35" s="74">
        <f>+'2025'!Q54+'2025'!Q30</f>
        <v>962.92073034328905</v>
      </c>
      <c r="AD35" s="74">
        <f>+'2025'!R54+'2025'!R30</f>
        <v>1015.2460829422407</v>
      </c>
      <c r="AE35" s="74">
        <f>+'2025'!S54+'2025'!S30</f>
        <v>1022.7366934496347</v>
      </c>
      <c r="AF35" s="74">
        <f>+'2025'!T54+'2025'!T30</f>
        <v>1063.0877880759294</v>
      </c>
      <c r="AG35" s="74">
        <f>+'2025'!U54+'2025'!U30</f>
        <v>1779.8715571905936</v>
      </c>
      <c r="AH35" s="74">
        <f>+'2025'!V54+'2025'!V30</f>
        <v>602.04921714147895</v>
      </c>
      <c r="AI35" s="58">
        <f>AH35/AH34-1</f>
        <v>0.39972408129743675</v>
      </c>
    </row>
    <row r="37" spans="13:35" x14ac:dyDescent="0.35">
      <c r="M37" t="s">
        <v>64</v>
      </c>
      <c r="N37" t="s">
        <v>2</v>
      </c>
      <c r="O37" t="s">
        <v>3</v>
      </c>
      <c r="P37" t="s">
        <v>4</v>
      </c>
      <c r="Q37" t="s">
        <v>5</v>
      </c>
      <c r="R37" t="s">
        <v>6</v>
      </c>
      <c r="S37" t="s">
        <v>7</v>
      </c>
      <c r="T37" t="s">
        <v>8</v>
      </c>
      <c r="U37" t="s">
        <v>9</v>
      </c>
      <c r="V37" t="s">
        <v>10</v>
      </c>
      <c r="W37" t="s">
        <v>11</v>
      </c>
      <c r="X37" t="s">
        <v>12</v>
      </c>
      <c r="Y37" t="s">
        <v>13</v>
      </c>
      <c r="Z37" t="s">
        <v>14</v>
      </c>
      <c r="AA37" t="s">
        <v>15</v>
      </c>
      <c r="AB37" t="s">
        <v>16</v>
      </c>
      <c r="AC37" t="s">
        <v>17</v>
      </c>
      <c r="AD37" t="s">
        <v>18</v>
      </c>
      <c r="AE37" t="s">
        <v>19</v>
      </c>
      <c r="AF37" t="s">
        <v>20</v>
      </c>
      <c r="AG37" t="s">
        <v>21</v>
      </c>
      <c r="AH37" t="s">
        <v>22</v>
      </c>
    </row>
    <row r="38" spans="13:35" x14ac:dyDescent="0.35">
      <c r="M38">
        <v>2010</v>
      </c>
      <c r="N38" s="73">
        <f>N2+N6+N10+N14+N18+N22+N26+N30-N34</f>
        <v>0</v>
      </c>
      <c r="O38" s="73">
        <f t="shared" ref="O38:AH38" si="0">O2+O6+O10+O14+O18+O22+O26+O30-O34</f>
        <v>0</v>
      </c>
      <c r="P38" s="73">
        <f t="shared" si="0"/>
        <v>0</v>
      </c>
      <c r="Q38" s="73">
        <f t="shared" si="0"/>
        <v>0</v>
      </c>
      <c r="R38" s="73">
        <f t="shared" si="0"/>
        <v>0</v>
      </c>
      <c r="S38" s="73">
        <f t="shared" si="0"/>
        <v>0</v>
      </c>
      <c r="T38" s="73">
        <f t="shared" si="0"/>
        <v>0</v>
      </c>
      <c r="U38" s="73">
        <f t="shared" si="0"/>
        <v>0</v>
      </c>
      <c r="V38" s="73">
        <f t="shared" si="0"/>
        <v>0</v>
      </c>
      <c r="W38" s="73">
        <f t="shared" si="0"/>
        <v>0</v>
      </c>
      <c r="X38" s="73">
        <f t="shared" si="0"/>
        <v>0</v>
      </c>
      <c r="Y38" s="73">
        <f t="shared" si="0"/>
        <v>0</v>
      </c>
      <c r="Z38" s="73">
        <f t="shared" si="0"/>
        <v>0</v>
      </c>
      <c r="AA38" s="73">
        <f t="shared" si="0"/>
        <v>0</v>
      </c>
      <c r="AB38" s="73">
        <f t="shared" si="0"/>
        <v>0</v>
      </c>
      <c r="AC38" s="73">
        <f t="shared" si="0"/>
        <v>0</v>
      </c>
      <c r="AD38" s="73">
        <f t="shared" si="0"/>
        <v>0</v>
      </c>
      <c r="AE38" s="73">
        <f t="shared" si="0"/>
        <v>0</v>
      </c>
      <c r="AF38" s="73">
        <f t="shared" si="0"/>
        <v>0</v>
      </c>
      <c r="AG38" s="73">
        <f t="shared" si="0"/>
        <v>0</v>
      </c>
      <c r="AH38" s="73">
        <f t="shared" si="0"/>
        <v>0</v>
      </c>
    </row>
    <row r="39" spans="13:35" x14ac:dyDescent="0.35">
      <c r="M39">
        <v>2025</v>
      </c>
      <c r="N39" s="73">
        <f>N3+N7+N11+N15+N19+N23+N27+N31-N35</f>
        <v>0</v>
      </c>
      <c r="O39" s="73">
        <f t="shared" ref="O39:AH39" si="1">O3+O7+O11+O15+O19+O23+O27+O31-O35</f>
        <v>0</v>
      </c>
      <c r="P39" s="73">
        <f t="shared" si="1"/>
        <v>0</v>
      </c>
      <c r="Q39" s="73">
        <f t="shared" si="1"/>
        <v>0</v>
      </c>
      <c r="R39" s="73">
        <f t="shared" si="1"/>
        <v>0</v>
      </c>
      <c r="S39" s="73">
        <f t="shared" si="1"/>
        <v>0</v>
      </c>
      <c r="T39" s="73">
        <f t="shared" si="1"/>
        <v>0</v>
      </c>
      <c r="U39" s="73">
        <f t="shared" si="1"/>
        <v>0</v>
      </c>
      <c r="V39" s="73">
        <f t="shared" si="1"/>
        <v>0</v>
      </c>
      <c r="W39" s="73">
        <f t="shared" si="1"/>
        <v>0</v>
      </c>
      <c r="X39" s="73">
        <f t="shared" si="1"/>
        <v>0</v>
      </c>
      <c r="Y39" s="73">
        <f t="shared" si="1"/>
        <v>0</v>
      </c>
      <c r="Z39" s="73">
        <f t="shared" si="1"/>
        <v>0</v>
      </c>
      <c r="AA39" s="73">
        <f t="shared" si="1"/>
        <v>0</v>
      </c>
      <c r="AB39" s="73">
        <f t="shared" si="1"/>
        <v>0</v>
      </c>
      <c r="AC39" s="73">
        <f t="shared" si="1"/>
        <v>0</v>
      </c>
      <c r="AD39" s="73">
        <f t="shared" si="1"/>
        <v>0</v>
      </c>
      <c r="AE39" s="73">
        <f t="shared" si="1"/>
        <v>0</v>
      </c>
      <c r="AF39" s="73">
        <f t="shared" si="1"/>
        <v>0</v>
      </c>
      <c r="AG39" s="73">
        <f t="shared" si="1"/>
        <v>0</v>
      </c>
      <c r="AH39" s="73">
        <f t="shared" si="1"/>
        <v>0</v>
      </c>
    </row>
    <row r="41" spans="13:35" x14ac:dyDescent="0.35">
      <c r="M41" t="s">
        <v>67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80AD4898FABE4B91A54B9318B02D2C" ma:contentTypeVersion="16" ma:contentTypeDescription="Crée un document." ma:contentTypeScope="" ma:versionID="d4897433a63d14781c80c8d3bd3bbc7f">
  <xsd:schema xmlns:xsd="http://www.w3.org/2001/XMLSchema" xmlns:xs="http://www.w3.org/2001/XMLSchema" xmlns:p="http://schemas.microsoft.com/office/2006/metadata/properties" xmlns:ns2="75cc834a-6229-4a5c-9e72-67d6469d0e47" xmlns:ns3="bdde2e94-84d9-4f69-8d42-c8ccf1f11da9" targetNamespace="http://schemas.microsoft.com/office/2006/metadata/properties" ma:root="true" ma:fieldsID="678365585a7aaa2c5e186d5eedf5526f" ns2:_="" ns3:_="">
    <xsd:import namespace="75cc834a-6229-4a5c-9e72-67d6469d0e47"/>
    <xsd:import namespace="bdde2e94-84d9-4f69-8d42-c8ccf1f11d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cc834a-6229-4a5c-9e72-67d6469d0e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1a756491-8667-4552-bdfa-c1c15cc373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de2e94-84d9-4f69-8d42-c8ccf1f11da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627fb73-6838-4c64-bc3a-c9048189826c}" ma:internalName="TaxCatchAll" ma:showField="CatchAllData" ma:web="bdde2e94-84d9-4f69-8d42-c8ccf1f11d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cc834a-6229-4a5c-9e72-67d6469d0e47">
      <Terms xmlns="http://schemas.microsoft.com/office/infopath/2007/PartnerControls"/>
    </lcf76f155ced4ddcb4097134ff3c332f>
    <TaxCatchAll xmlns="bdde2e94-84d9-4f69-8d42-c8ccf1f11d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89D905-AC53-4135-8FCD-A19582ED32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cc834a-6229-4a5c-9e72-67d6469d0e47"/>
    <ds:schemaRef ds:uri="bdde2e94-84d9-4f69-8d42-c8ccf1f11d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9229EF-5E48-4131-8528-2C43A71E8148}">
  <ds:schemaRefs>
    <ds:schemaRef ds:uri="http://purl.org/dc/terms/"/>
    <ds:schemaRef ds:uri="bdde2e94-84d9-4f69-8d42-c8ccf1f11da9"/>
    <ds:schemaRef ds:uri="http://schemas.microsoft.com/office/2006/documentManagement/types"/>
    <ds:schemaRef ds:uri="75cc834a-6229-4a5c-9e72-67d6469d0e47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6A5FF21-7051-4CBE-B3B6-A75EACE1A4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2010</vt:lpstr>
      <vt:lpstr>2015</vt:lpstr>
      <vt:lpstr>2020</vt:lpstr>
      <vt:lpstr>2025</vt:lpstr>
      <vt:lpstr>TM par PP par classe d'âge </vt:lpstr>
      <vt:lpstr>DEP par PP par classe d'âge </vt:lpstr>
      <vt:lpstr>RAC par PP par poste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 CIVET</dc:creator>
  <cp:keywords/>
  <dc:description/>
  <cp:lastModifiedBy>Jean CIVET</cp:lastModifiedBy>
  <cp:revision/>
  <dcterms:created xsi:type="dcterms:W3CDTF">2025-04-09T08:36:18Z</dcterms:created>
  <dcterms:modified xsi:type="dcterms:W3CDTF">2026-07-20T07:37:15Z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0x010100DD80AD4898FABE4B91A54B9318B02D2C</vt:lpwstr>
  </property>
  <property fmtid="{D5CDD505-2E9C-101B-9397-08002B2CF9AE}" pid="3" name="MediaServiceImageTags">
    <vt:lpwstr/>
  </property>
</Properties>
</file>